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jajfinance-my.sharepoint.com/personal/moksha_oswal2_bajajfinserv_in/Documents/Desktop/Moksha/Digital Annual Report/Final files/"/>
    </mc:Choice>
  </mc:AlternateContent>
  <xr:revisionPtr revIDLastSave="0" documentId="8_{BA44FF4D-AC71-41F7-9AC1-598291C318EB}" xr6:coauthVersionLast="47" xr6:coauthVersionMax="47" xr10:uidLastSave="{00000000-0000-0000-0000-000000000000}"/>
  <bookViews>
    <workbookView xWindow="-110" yWindow="-110" windowWidth="19420" windowHeight="10420" tabRatio="839" xr2:uid="{7E2BD401-F29D-43FD-806F-D9CBFC893F2E}"/>
  </bookViews>
  <sheets>
    <sheet name="AUM" sheetId="8" r:id="rId1"/>
    <sheet name="Financials" sheetId="20" r:id="rId2"/>
    <sheet name="Behaviouralised ALM" sheetId="11" r:id="rId3"/>
    <sheet name="15 Years" sheetId="10" r:id="rId4"/>
  </sheets>
  <definedNames>
    <definedName name="_Hlk38873857" localSheetId="0">AUM!#REF!</definedName>
    <definedName name="OLE_LINK4" localSheetId="0">AUM!#REF!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11" l="1"/>
  <c r="J14" i="11"/>
  <c r="I14" i="11"/>
  <c r="H14" i="11"/>
  <c r="G14" i="11"/>
  <c r="F14" i="11"/>
  <c r="E14" i="11"/>
  <c r="D14" i="11"/>
  <c r="C14" i="11"/>
  <c r="B14" i="11"/>
  <c r="B15" i="11" s="1"/>
  <c r="L13" i="11"/>
  <c r="L12" i="11"/>
  <c r="L11" i="11"/>
  <c r="K8" i="11"/>
  <c r="J8" i="11"/>
  <c r="I8" i="11"/>
  <c r="I16" i="11" s="1"/>
  <c r="H8" i="11"/>
  <c r="H16" i="11" s="1"/>
  <c r="G8" i="11"/>
  <c r="F8" i="11"/>
  <c r="E8" i="11"/>
  <c r="D8" i="11"/>
  <c r="C8" i="11"/>
  <c r="B8" i="11"/>
  <c r="B9" i="11" s="1"/>
  <c r="L7" i="11"/>
  <c r="L6" i="11"/>
  <c r="L5" i="11"/>
  <c r="J16" i="11" l="1"/>
  <c r="K16" i="11"/>
  <c r="D16" i="11"/>
  <c r="E16" i="11"/>
  <c r="F16" i="11"/>
  <c r="C9" i="11"/>
  <c r="E9" i="11" s="1"/>
  <c r="F9" i="11" s="1"/>
  <c r="H9" i="11" s="1"/>
  <c r="K9" i="11" s="1"/>
  <c r="G16" i="11"/>
  <c r="C16" i="11"/>
  <c r="B16" i="11"/>
  <c r="B17" i="11" s="1"/>
  <c r="B18" i="11" s="1"/>
  <c r="C15" i="11"/>
  <c r="D15" i="11" s="1"/>
  <c r="E15" i="11" s="1"/>
  <c r="F15" i="11" s="1"/>
  <c r="G15" i="11" s="1"/>
  <c r="H15" i="11" s="1"/>
  <c r="I15" i="11" s="1"/>
  <c r="J15" i="11" s="1"/>
  <c r="K15" i="11" s="1"/>
  <c r="L14" i="11"/>
  <c r="L8" i="11"/>
  <c r="C17" i="11" l="1"/>
  <c r="C18" i="11" l="1"/>
  <c r="G17" i="11"/>
  <c r="H17" i="11" s="1"/>
  <c r="I17" i="11" s="1"/>
  <c r="J17" i="11" s="1"/>
  <c r="D18" i="11" l="1"/>
  <c r="E18" i="11"/>
  <c r="F18" i="11" l="1"/>
  <c r="G18" i="11" l="1"/>
  <c r="H18" i="11" l="1"/>
  <c r="I18" i="11" l="1"/>
  <c r="J18" i="11" l="1"/>
</calcChain>
</file>

<file path=xl/sharedStrings.xml><?xml version="1.0" encoding="utf-8"?>
<sst xmlns="http://schemas.openxmlformats.org/spreadsheetml/2006/main" count="161" uniqueCount="99">
  <si>
    <t xml:space="preserve"> </t>
  </si>
  <si>
    <t>Standalone</t>
  </si>
  <si>
    <t>Consolidated</t>
  </si>
  <si>
    <t>Particulars</t>
  </si>
  <si>
    <t>FY22</t>
  </si>
  <si>
    <t>FY2021</t>
  </si>
  <si>
    <t>Change</t>
  </si>
  <si>
    <t>Consumer B2B - auto finance business</t>
  </si>
  <si>
    <t xml:space="preserve">Consumer B2B - sales finance </t>
  </si>
  <si>
    <t>Consumer B2C businesses</t>
  </si>
  <si>
    <t>SME Lending</t>
  </si>
  <si>
    <t>Rural B2B - sales finance businesses</t>
  </si>
  <si>
    <t>Rural B2C businesses</t>
  </si>
  <si>
    <t>Commercial lending business</t>
  </si>
  <si>
    <t>Loans against securities</t>
  </si>
  <si>
    <t>Mortgages</t>
  </si>
  <si>
    <t>Total</t>
  </si>
  <si>
    <t>FY2022</t>
  </si>
  <si>
    <t>Ratios</t>
  </si>
  <si>
    <t>Total income</t>
  </si>
  <si>
    <t>Interest and finance charges</t>
  </si>
  <si>
    <t>Net interest income (NII)</t>
  </si>
  <si>
    <t>Employee benefit expenses</t>
  </si>
  <si>
    <t>Depreciation and amortisation</t>
  </si>
  <si>
    <t>Other expenses</t>
  </si>
  <si>
    <t>Pre-impairment operating profit</t>
  </si>
  <si>
    <t>Impairment on financial instruments</t>
  </si>
  <si>
    <t>Profit before tax (PBT)</t>
  </si>
  <si>
    <t>Profit after tax (PAT)</t>
  </si>
  <si>
    <t>Other comprehensive income/ (expenses)</t>
  </si>
  <si>
    <t>Total comprehensive income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</si>
  <si>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</si>
  <si>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</si>
  <si>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</si>
  <si>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</si>
  <si>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</si>
  <si>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</si>
  <si>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</si>
  <si>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</si>
  <si>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</si>
  <si>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</si>
  <si>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</si>
  <si>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</si>
  <si>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</si>
  <si>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 xml:space="preserve">FY21 </t>
  </si>
  <si>
    <t>Income from operations</t>
  </si>
  <si>
    <t>Interest expenses</t>
  </si>
  <si>
    <t>Operating Expenses</t>
  </si>
  <si>
    <t>Profit before tax</t>
  </si>
  <si>
    <t>Profit after tax</t>
  </si>
  <si>
    <t>Opex to NII</t>
  </si>
  <si>
    <t>Return on assets</t>
  </si>
  <si>
    <t>Return on equity</t>
  </si>
  <si>
    <t>Net NPA *</t>
  </si>
  <si>
    <t>NPA provisioning coverage</t>
  </si>
  <si>
    <t>CRAR (standalone)</t>
  </si>
  <si>
    <t>Leverage ratio</t>
  </si>
  <si>
    <t>1 to 7 days (one month)</t>
  </si>
  <si>
    <t>8 to 14 days (one month)</t>
  </si>
  <si>
    <t>15 to 30/31 days (one month)</t>
  </si>
  <si>
    <t>Over one month to 2 months</t>
  </si>
  <si>
    <t xml:space="preserve">Over 2 months to 3 months </t>
  </si>
  <si>
    <t xml:space="preserve">Over 3 months to 6 months </t>
  </si>
  <si>
    <t>Over 6 months to one year</t>
  </si>
  <si>
    <t>Over one year to 3 years</t>
  </si>
  <si>
    <t xml:space="preserve">Over 3 to 5 years </t>
  </si>
  <si>
    <t xml:space="preserve">Over 5 years </t>
  </si>
  <si>
    <t xml:space="preserve">      Total</t>
  </si>
  <si>
    <t>A. Inflows</t>
  </si>
  <si>
    <t>Cash and investments</t>
  </si>
  <si>
    <t>Advances</t>
  </si>
  <si>
    <t>Trade receivable and others</t>
  </si>
  <si>
    <t>Total inflows</t>
  </si>
  <si>
    <t>B. Cumulative total inflows</t>
  </si>
  <si>
    <t>C. Outflows</t>
  </si>
  <si>
    <t>Borrowings repayment</t>
  </si>
  <si>
    <t>Other outflows</t>
  </si>
  <si>
    <t>Capital reserves and surplus</t>
  </si>
  <si>
    <t>Total outflows</t>
  </si>
  <si>
    <t>D. Cumulative total outflows</t>
  </si>
  <si>
    <t>E. Gap (A - C)</t>
  </si>
  <si>
    <t>F. Cumulative gap (B - D)</t>
  </si>
  <si>
    <t>G. Cumulative gap (%) (F/D)</t>
  </si>
  <si>
    <t>H. Permissible cum. gap (%)</t>
  </si>
  <si>
    <t>IPO Financing</t>
  </si>
  <si>
    <t xml:space="preserve">Financials snapshot </t>
  </si>
  <si>
    <t>CAGR 
(15 Years)</t>
  </si>
  <si>
    <t>Earnings per share (EPS) basic, in ₹</t>
  </si>
  <si>
    <t>Earnings per share (EPS) diluted, in ₹</t>
  </si>
  <si>
    <t>Book value per share, in ₹</t>
  </si>
  <si>
    <t>Break down of Assets under Management across major business verticals</t>
  </si>
  <si>
    <t>Standalone and Consolidated Financials</t>
  </si>
  <si>
    <t>(₹ in crore)</t>
  </si>
  <si>
    <t>( ₹ in crore)</t>
  </si>
  <si>
    <t>Behaviouralised ALM Snapshot as on 31 March 2022</t>
  </si>
  <si>
    <t>Key Financial Snapshot - Last 15 years</t>
  </si>
  <si>
    <t>Assets under Management</t>
  </si>
  <si>
    <t>Net Interest Income (NII)</t>
  </si>
  <si>
    <t>Loans losses and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</si>
</sst>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%"/>
    <numFmt numFmtId="166" formatCode="_ * #,##0_ ;_ * \-#,##0_ ;_ * &quot;-&quot;??_ ;_ @_ "/>
    <numFmt numFmtId="167" formatCode="_([$€-2]* #,##0.00_);_([$€-2]* \(#,##0.00\);_([$€-2]* &quot;-&quot;??_)"/>
    <numFmt numFmtId="168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Rubik"/>
    </font>
    <font>
      <sz val="11"/>
      <color rgb="FF000000"/>
      <name val="Rubik"/>
    </font>
    <font>
      <b/>
      <sz val="11"/>
      <color theme="1"/>
      <name val="Rubik"/>
    </font>
    <font>
      <b/>
      <sz val="11"/>
      <color rgb="FF0070C0"/>
      <name val="Rubik"/>
    </font>
    <font>
      <sz val="11"/>
      <color rgb="FF0070C0"/>
      <name val="Rubik"/>
    </font>
    <font>
      <sz val="11"/>
      <name val="Rubik"/>
    </font>
    <font>
      <sz val="11"/>
      <color rgb="FF4F81BD"/>
      <name val="Rubik"/>
    </font>
    <font>
      <b/>
      <sz val="11"/>
      <color rgb="FF4F81BD"/>
      <name val="Rubik"/>
    </font>
    <font>
      <b/>
      <sz val="11"/>
      <name val="Rubik"/>
    </font>
    <font>
      <b/>
      <sz val="11"/>
      <color rgb="FF000000"/>
      <name val="Rubik"/>
    </font>
    <font>
      <sz val="10"/>
      <name val="Rubik"/>
    </font>
    <font>
      <sz val="9"/>
      <name val="Rubik"/>
    </font>
    <font>
      <b/>
      <sz val="10"/>
      <name val="Rubik"/>
    </font>
    <font>
      <b/>
      <sz val="10.5"/>
      <color theme="1"/>
      <name val="Rubik"/>
    </font>
    <font>
      <sz val="10.5"/>
      <color theme="1"/>
      <name val="Rubik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167" fontId="1" fillId="0" borderId="0"/>
  </cellStyleXfs>
  <cellXfs count="148">
    <xf numFmtId="0" fontId="0" fillId="0" borderId="0" xfId="0"/>
    <xf numFmtId="0" fontId="3" fillId="0" borderId="0" xfId="0" applyFont="1"/>
    <xf numFmtId="3" fontId="3" fillId="0" borderId="0" xfId="0" applyNumberFormat="1" applyFont="1"/>
    <xf numFmtId="9" fontId="4" fillId="0" borderId="0" xfId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/>
    <xf numFmtId="164" fontId="3" fillId="0" borderId="1" xfId="2" applyFont="1" applyBorder="1" applyAlignment="1">
      <alignment horizontal="right" vertical="center" wrapText="1"/>
    </xf>
    <xf numFmtId="0" fontId="3" fillId="0" borderId="0" xfId="0" applyFont="1" applyAlignment="1"/>
    <xf numFmtId="9" fontId="3" fillId="0" borderId="0" xfId="1" applyFont="1"/>
    <xf numFmtId="0" fontId="3" fillId="0" borderId="0" xfId="0" applyFont="1" applyAlignment="1">
      <alignment wrapText="1"/>
    </xf>
    <xf numFmtId="9" fontId="3" fillId="0" borderId="0" xfId="0" applyNumberFormat="1" applyFont="1"/>
    <xf numFmtId="3" fontId="7" fillId="0" borderId="7" xfId="0" applyNumberFormat="1" applyFont="1" applyBorder="1" applyAlignment="1">
      <alignment horizontal="right" vertical="center"/>
    </xf>
    <xf numFmtId="9" fontId="4" fillId="0" borderId="8" xfId="1" applyNumberFormat="1" applyFont="1" applyBorder="1" applyAlignment="1" applyProtection="1">
      <alignment horizontal="right" vertical="center"/>
      <protection locked="0"/>
    </xf>
    <xf numFmtId="9" fontId="4" fillId="0" borderId="8" xfId="1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9" fontId="4" fillId="0" borderId="12" xfId="1" applyNumberFormat="1" applyFont="1" applyBorder="1" applyAlignment="1" applyProtection="1">
      <alignment horizontal="right" vertical="center"/>
      <protection locked="0"/>
    </xf>
    <xf numFmtId="9" fontId="4" fillId="0" borderId="12" xfId="1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right" vertical="center"/>
    </xf>
    <xf numFmtId="3" fontId="11" fillId="0" borderId="14" xfId="0" applyNumberFormat="1" applyFont="1" applyBorder="1" applyAlignment="1">
      <alignment horizontal="right" vertical="center"/>
    </xf>
    <xf numFmtId="9" fontId="12" fillId="0" borderId="15" xfId="1" applyNumberFormat="1" applyFont="1" applyBorder="1" applyAlignment="1">
      <alignment horizontal="right" vertical="center"/>
    </xf>
    <xf numFmtId="3" fontId="7" fillId="0" borderId="16" xfId="0" applyNumberFormat="1" applyFont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/>
    </xf>
    <xf numFmtId="9" fontId="4" fillId="0" borderId="19" xfId="1" applyNumberFormat="1" applyFont="1" applyBorder="1" applyAlignment="1">
      <alignment horizontal="right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7" fillId="0" borderId="28" xfId="0" applyNumberFormat="1" applyFont="1" applyBorder="1" applyAlignment="1">
      <alignment horizontal="right" vertical="center"/>
    </xf>
    <xf numFmtId="3" fontId="7" fillId="0" borderId="29" xfId="0" applyNumberFormat="1" applyFont="1" applyBorder="1" applyAlignment="1">
      <alignment horizontal="right" vertical="center"/>
    </xf>
    <xf numFmtId="3" fontId="6" fillId="0" borderId="26" xfId="0" applyNumberFormat="1" applyFont="1" applyBorder="1" applyAlignment="1">
      <alignment horizontal="right" vertical="center"/>
    </xf>
    <xf numFmtId="3" fontId="7" fillId="0" borderId="17" xfId="0" applyNumberFormat="1" applyFont="1" applyBorder="1" applyAlignment="1">
      <alignment horizontal="right" vertical="center"/>
    </xf>
    <xf numFmtId="9" fontId="4" fillId="0" borderId="19" xfId="1" applyNumberFormat="1" applyFont="1" applyBorder="1" applyAlignment="1" applyProtection="1">
      <alignment horizontal="right" vertical="center"/>
      <protection locked="0"/>
    </xf>
    <xf numFmtId="9" fontId="12" fillId="0" borderId="15" xfId="1" applyNumberFormat="1" applyFont="1" applyBorder="1" applyAlignment="1" applyProtection="1">
      <alignment horizontal="right" vertical="center"/>
      <protection locked="0"/>
    </xf>
    <xf numFmtId="2" fontId="3" fillId="0" borderId="1" xfId="0" applyNumberFormat="1" applyFont="1" applyBorder="1" applyAlignment="1">
      <alignment horizontal="right" vertical="center"/>
    </xf>
    <xf numFmtId="166" fontId="3" fillId="0" borderId="1" xfId="2" applyNumberFormat="1" applyFont="1" applyBorder="1" applyAlignment="1">
      <alignment horizontal="right" vertical="center"/>
    </xf>
    <xf numFmtId="166" fontId="5" fillId="0" borderId="1" xfId="2" applyNumberFormat="1" applyFont="1" applyBorder="1" applyAlignment="1">
      <alignment horizontal="right" vertical="center"/>
    </xf>
    <xf numFmtId="166" fontId="5" fillId="0" borderId="1" xfId="2" applyNumberFormat="1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5" fillId="0" borderId="0" xfId="0" applyFont="1"/>
    <xf numFmtId="0" fontId="17" fillId="0" borderId="4" xfId="0" applyFont="1" applyBorder="1"/>
    <xf numFmtId="0" fontId="17" fillId="0" borderId="31" xfId="0" applyFont="1" applyBorder="1"/>
    <xf numFmtId="3" fontId="13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165" fontId="13" fillId="0" borderId="0" xfId="0" applyNumberFormat="1" applyFont="1" applyBorder="1" applyAlignment="1">
      <alignment horizontal="right"/>
    </xf>
    <xf numFmtId="10" fontId="13" fillId="0" borderId="0" xfId="1" applyNumberFormat="1" applyFont="1" applyBorder="1" applyAlignment="1">
      <alignment horizontal="right"/>
    </xf>
    <xf numFmtId="9" fontId="13" fillId="0" borderId="0" xfId="1" applyNumberFormat="1" applyFont="1" applyBorder="1" applyAlignment="1">
      <alignment horizontal="right"/>
    </xf>
    <xf numFmtId="165" fontId="13" fillId="0" borderId="0" xfId="1" applyNumberFormat="1" applyFont="1" applyBorder="1" applyAlignment="1">
      <alignment horizontal="right"/>
    </xf>
    <xf numFmtId="10" fontId="13" fillId="0" borderId="0" xfId="0" applyNumberFormat="1" applyFont="1" applyBorder="1" applyAlignment="1">
      <alignment horizontal="right"/>
    </xf>
    <xf numFmtId="3" fontId="5" fillId="0" borderId="0" xfId="0" applyNumberFormat="1" applyFont="1"/>
    <xf numFmtId="9" fontId="3" fillId="0" borderId="8" xfId="0" applyNumberFormat="1" applyFont="1" applyBorder="1" applyAlignment="1">
      <alignment horizontal="right" vertical="center"/>
    </xf>
    <xf numFmtId="2" fontId="3" fillId="0" borderId="43" xfId="0" applyNumberFormat="1" applyFont="1" applyBorder="1" applyAlignment="1">
      <alignment horizontal="right" vertical="center"/>
    </xf>
    <xf numFmtId="164" fontId="3" fillId="0" borderId="43" xfId="2" applyFont="1" applyBorder="1" applyAlignment="1">
      <alignment horizontal="right" vertical="center" wrapText="1"/>
    </xf>
    <xf numFmtId="9" fontId="4" fillId="0" borderId="44" xfId="0" applyNumberFormat="1" applyFont="1" applyBorder="1" applyAlignment="1">
      <alignment horizontal="right" vertical="center" wrapText="1"/>
    </xf>
    <xf numFmtId="166" fontId="3" fillId="0" borderId="18" xfId="2" applyNumberFormat="1" applyFont="1" applyBorder="1" applyAlignment="1">
      <alignment horizontal="right" vertical="center"/>
    </xf>
    <xf numFmtId="3" fontId="3" fillId="0" borderId="18" xfId="0" applyNumberFormat="1" applyFont="1" applyBorder="1" applyAlignment="1">
      <alignment horizontal="right" vertical="center" wrapText="1"/>
    </xf>
    <xf numFmtId="9" fontId="3" fillId="0" borderId="19" xfId="0" applyNumberFormat="1" applyFont="1" applyBorder="1" applyAlignment="1">
      <alignment horizontal="right" vertical="center"/>
    </xf>
    <xf numFmtId="0" fontId="5" fillId="0" borderId="23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3" fontId="9" fillId="0" borderId="28" xfId="0" applyNumberFormat="1" applyFont="1" applyBorder="1" applyAlignment="1">
      <alignment horizontal="right" vertical="center" wrapText="1"/>
    </xf>
    <xf numFmtId="3" fontId="9" fillId="0" borderId="16" xfId="0" applyNumberFormat="1" applyFont="1" applyBorder="1" applyAlignment="1">
      <alignment horizontal="right" vertical="center" wrapText="1"/>
    </xf>
    <xf numFmtId="3" fontId="10" fillId="0" borderId="16" xfId="0" applyNumberFormat="1" applyFont="1" applyBorder="1" applyAlignment="1">
      <alignment horizontal="right" vertical="center" wrapText="1"/>
    </xf>
    <xf numFmtId="1" fontId="10" fillId="0" borderId="16" xfId="0" applyNumberFormat="1" applyFont="1" applyBorder="1" applyAlignment="1">
      <alignment horizontal="right" vertical="center" wrapText="1"/>
    </xf>
    <xf numFmtId="2" fontId="9" fillId="0" borderId="16" xfId="0" applyNumberFormat="1" applyFont="1" applyBorder="1" applyAlignment="1">
      <alignment horizontal="right" vertical="center" wrapText="1"/>
    </xf>
    <xf numFmtId="2" fontId="9" fillId="0" borderId="46" xfId="0" applyNumberFormat="1" applyFont="1" applyBorder="1" applyAlignment="1">
      <alignment horizontal="right" vertical="center" wrapText="1"/>
    </xf>
    <xf numFmtId="166" fontId="9" fillId="0" borderId="17" xfId="2" applyNumberFormat="1" applyFont="1" applyBorder="1" applyAlignment="1">
      <alignment horizontal="right" vertical="center"/>
    </xf>
    <xf numFmtId="166" fontId="9" fillId="0" borderId="7" xfId="2" applyNumberFormat="1" applyFont="1" applyBorder="1" applyAlignment="1">
      <alignment horizontal="right" vertical="center"/>
    </xf>
    <xf numFmtId="166" fontId="10" fillId="0" borderId="7" xfId="2" applyNumberFormat="1" applyFont="1" applyBorder="1" applyAlignment="1">
      <alignment horizontal="right" vertical="center" wrapText="1"/>
    </xf>
    <xf numFmtId="2" fontId="9" fillId="0" borderId="7" xfId="2" applyNumberFormat="1" applyFont="1" applyBorder="1" applyAlignment="1">
      <alignment horizontal="right" vertical="center" wrapText="1"/>
    </xf>
    <xf numFmtId="2" fontId="9" fillId="0" borderId="42" xfId="0" applyNumberFormat="1" applyFont="1" applyBorder="1" applyAlignment="1">
      <alignment horizontal="right" vertical="center" wrapText="1"/>
    </xf>
    <xf numFmtId="9" fontId="3" fillId="0" borderId="44" xfId="0" applyNumberFormat="1" applyFont="1" applyBorder="1" applyAlignment="1">
      <alignment horizontal="right" vertical="center"/>
    </xf>
    <xf numFmtId="0" fontId="16" fillId="0" borderId="9" xfId="0" applyFont="1" applyBorder="1"/>
    <xf numFmtId="0" fontId="16" fillId="0" borderId="47" xfId="0" applyFont="1" applyBorder="1"/>
    <xf numFmtId="0" fontId="17" fillId="0" borderId="48" xfId="0" applyFont="1" applyBorder="1"/>
    <xf numFmtId="0" fontId="17" fillId="0" borderId="49" xfId="0" applyFont="1" applyBorder="1"/>
    <xf numFmtId="0" fontId="16" fillId="0" borderId="50" xfId="0" applyFont="1" applyBorder="1"/>
    <xf numFmtId="0" fontId="16" fillId="0" borderId="48" xfId="0" applyFont="1" applyBorder="1"/>
    <xf numFmtId="0" fontId="17" fillId="0" borderId="30" xfId="0" applyFont="1" applyBorder="1"/>
    <xf numFmtId="0" fontId="6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3" fontId="6" fillId="0" borderId="36" xfId="0" applyNumberFormat="1" applyFont="1" applyBorder="1" applyAlignment="1">
      <alignment horizontal="center" vertical="center"/>
    </xf>
    <xf numFmtId="3" fontId="11" fillId="0" borderId="37" xfId="0" applyNumberFormat="1" applyFont="1" applyBorder="1" applyAlignment="1">
      <alignment horizontal="center" vertical="center"/>
    </xf>
    <xf numFmtId="9" fontId="12" fillId="0" borderId="38" xfId="1" applyNumberFormat="1" applyFont="1" applyBorder="1" applyAlignment="1" applyProtection="1">
      <alignment horizontal="center" vertical="center"/>
      <protection locked="0"/>
    </xf>
    <xf numFmtId="0" fontId="13" fillId="0" borderId="53" xfId="0" applyFont="1" applyBorder="1" applyAlignment="1">
      <alignment horizontal="left" wrapText="1"/>
    </xf>
    <xf numFmtId="0" fontId="13" fillId="0" borderId="50" xfId="0" applyFont="1" applyBorder="1" applyAlignment="1">
      <alignment horizontal="left" wrapText="1"/>
    </xf>
    <xf numFmtId="9" fontId="13" fillId="0" borderId="53" xfId="0" applyNumberFormat="1" applyFont="1" applyBorder="1" applyAlignment="1">
      <alignment horizontal="right"/>
    </xf>
    <xf numFmtId="165" fontId="13" fillId="0" borderId="53" xfId="0" applyNumberFormat="1" applyFont="1" applyBorder="1" applyAlignment="1">
      <alignment horizontal="right"/>
    </xf>
    <xf numFmtId="10" fontId="13" fillId="0" borderId="53" xfId="1" applyNumberFormat="1" applyFont="1" applyBorder="1" applyAlignment="1">
      <alignment horizontal="right"/>
    </xf>
    <xf numFmtId="9" fontId="13" fillId="0" borderId="53" xfId="1" applyNumberFormat="1" applyFont="1" applyBorder="1" applyAlignment="1">
      <alignment horizontal="right"/>
    </xf>
    <xf numFmtId="165" fontId="13" fillId="0" borderId="53" xfId="1" applyNumberFormat="1" applyFont="1" applyBorder="1" applyAlignment="1">
      <alignment horizontal="right"/>
    </xf>
    <xf numFmtId="0" fontId="13" fillId="0" borderId="50" xfId="0" applyFont="1" applyBorder="1" applyAlignment="1">
      <alignment horizontal="right"/>
    </xf>
    <xf numFmtId="0" fontId="13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right"/>
    </xf>
    <xf numFmtId="0" fontId="15" fillId="0" borderId="52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168" fontId="13" fillId="0" borderId="2" xfId="0" applyNumberFormat="1" applyFont="1" applyBorder="1" applyAlignment="1">
      <alignment horizontal="right"/>
    </xf>
    <xf numFmtId="0" fontId="13" fillId="0" borderId="52" xfId="0" applyFont="1" applyBorder="1" applyAlignment="1">
      <alignment horizontal="left" wrapText="1"/>
    </xf>
    <xf numFmtId="165" fontId="13" fillId="0" borderId="51" xfId="0" applyNumberFormat="1" applyFont="1" applyBorder="1" applyAlignment="1">
      <alignment horizontal="right"/>
    </xf>
    <xf numFmtId="165" fontId="13" fillId="0" borderId="52" xfId="0" applyNumberFormat="1" applyFont="1" applyBorder="1" applyAlignment="1">
      <alignment horizontal="right"/>
    </xf>
    <xf numFmtId="0" fontId="15" fillId="0" borderId="52" xfId="0" applyFont="1" applyBorder="1" applyAlignment="1">
      <alignment horizontal="center" wrapText="1"/>
    </xf>
    <xf numFmtId="0" fontId="16" fillId="0" borderId="9" xfId="0" applyFont="1" applyBorder="1" applyAlignment="1">
      <alignment horizontal="center"/>
    </xf>
    <xf numFmtId="0" fontId="16" fillId="0" borderId="2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6" fillId="0" borderId="27" xfId="0" applyFont="1" applyBorder="1" applyAlignment="1">
      <alignment horizontal="center" wrapText="1"/>
    </xf>
    <xf numFmtId="166" fontId="17" fillId="0" borderId="22" xfId="2" applyNumberFormat="1" applyFont="1" applyBorder="1" applyAlignment="1">
      <alignment horizontal="right"/>
    </xf>
    <xf numFmtId="166" fontId="17" fillId="0" borderId="3" xfId="2" applyNumberFormat="1" applyFont="1" applyBorder="1" applyAlignment="1">
      <alignment horizontal="right"/>
    </xf>
    <xf numFmtId="166" fontId="17" fillId="0" borderId="32" xfId="2" applyNumberFormat="1" applyFont="1" applyBorder="1" applyAlignment="1">
      <alignment horizontal="right"/>
    </xf>
    <xf numFmtId="166" fontId="17" fillId="0" borderId="33" xfId="2" applyNumberFormat="1" applyFont="1" applyBorder="1" applyAlignment="1">
      <alignment horizontal="right"/>
    </xf>
    <xf numFmtId="166" fontId="17" fillId="0" borderId="5" xfId="2" applyNumberFormat="1" applyFont="1" applyBorder="1" applyAlignment="1">
      <alignment horizontal="right"/>
    </xf>
    <xf numFmtId="166" fontId="17" fillId="0" borderId="34" xfId="2" applyNumberFormat="1" applyFont="1" applyBorder="1" applyAlignment="1">
      <alignment horizontal="right"/>
    </xf>
    <xf numFmtId="166" fontId="17" fillId="0" borderId="21" xfId="2" applyNumberFormat="1" applyFont="1" applyBorder="1" applyAlignment="1">
      <alignment horizontal="right"/>
    </xf>
    <xf numFmtId="166" fontId="17" fillId="0" borderId="2" xfId="2" applyNumberFormat="1" applyFont="1" applyBorder="1" applyAlignment="1">
      <alignment horizontal="right"/>
    </xf>
    <xf numFmtId="166" fontId="17" fillId="0" borderId="35" xfId="2" applyNumberFormat="1" applyFont="1" applyBorder="1" applyAlignment="1">
      <alignment horizontal="right"/>
    </xf>
    <xf numFmtId="166" fontId="17" fillId="0" borderId="25" xfId="2" applyNumberFormat="1" applyFont="1" applyBorder="1" applyAlignment="1">
      <alignment horizontal="right"/>
    </xf>
    <xf numFmtId="166" fontId="17" fillId="0" borderId="6" xfId="2" applyNumberFormat="1" applyFont="1" applyBorder="1" applyAlignment="1">
      <alignment horizontal="right"/>
    </xf>
    <xf numFmtId="166" fontId="17" fillId="0" borderId="27" xfId="2" applyNumberFormat="1" applyFont="1" applyBorder="1" applyAlignment="1">
      <alignment horizontal="right"/>
    </xf>
    <xf numFmtId="166" fontId="16" fillId="0" borderId="21" xfId="2" applyNumberFormat="1" applyFont="1" applyBorder="1" applyAlignment="1">
      <alignment horizontal="right"/>
    </xf>
    <xf numFmtId="166" fontId="16" fillId="0" borderId="2" xfId="2" applyNumberFormat="1" applyFont="1" applyBorder="1" applyAlignment="1">
      <alignment horizontal="right"/>
    </xf>
    <xf numFmtId="166" fontId="16" fillId="0" borderId="35" xfId="2" applyNumberFormat="1" applyFont="1" applyBorder="1" applyAlignment="1">
      <alignment horizontal="right"/>
    </xf>
    <xf numFmtId="9" fontId="16" fillId="0" borderId="21" xfId="0" applyNumberFormat="1" applyFont="1" applyBorder="1" applyAlignment="1">
      <alignment horizontal="right"/>
    </xf>
    <xf numFmtId="9" fontId="16" fillId="0" borderId="2" xfId="0" applyNumberFormat="1" applyFont="1" applyBorder="1" applyAlignment="1">
      <alignment horizontal="right"/>
    </xf>
    <xf numFmtId="0" fontId="16" fillId="0" borderId="35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6">
    <cellStyle name="Comma" xfId="2" builtinId="3"/>
    <cellStyle name="Normal" xfId="0" builtinId="0"/>
    <cellStyle name="Normal 11" xfId="4" xr:uid="{6A7384C5-1646-4D3D-BEE1-0B103D535685}"/>
    <cellStyle name="Normal 18" xfId="3" xr:uid="{DAB1D1E1-5539-4DCA-AC92-1812AEA925A7}"/>
    <cellStyle name="Normal 5 9 2" xfId="5" xr:uid="{A075FD5F-8607-4142-A011-C744F23E6F0B}"/>
    <cellStyle name="Percent" xfId="1" builtinId="5"/>
  </cellStyles>
  <dxfs count="21">
    <dxf>
      <font>
        <strike val="0"/>
        <outline val="0"/>
        <shadow val="0"/>
        <u val="none"/>
        <vertAlign val="baseline"/>
        <sz val="10"/>
        <color auto="1"/>
        <name val="Rubik"/>
        <scheme val="none"/>
      </font>
      <alignment horizontal="right" vertical="bottom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Rubik"/>
        <scheme val="none"/>
      </font>
      <numFmt numFmtId="14" formatCode="0.00%"/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ubik"/>
        <scheme val="none"/>
      </font>
      <numFmt numFmtId="14" formatCode="0.00%"/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ubik"/>
        <scheme val="none"/>
      </font>
      <numFmt numFmtId="14" formatCode="0.00%"/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ubik"/>
        <scheme val="none"/>
      </font>
      <numFmt numFmtId="14" formatCode="0.00%"/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ubik"/>
        <scheme val="none"/>
      </font>
      <numFmt numFmtId="14" formatCode="0.00%"/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ubik"/>
        <scheme val="none"/>
      </font>
      <numFmt numFmtId="14" formatCode="0.00%"/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ubik"/>
        <scheme val="none"/>
      </font>
      <numFmt numFmtId="14" formatCode="0.00%"/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ubik"/>
        <scheme val="none"/>
      </font>
      <numFmt numFmtId="14" formatCode="0.00%"/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ubik"/>
        <scheme val="none"/>
      </font>
      <numFmt numFmtId="14" formatCode="0.00%"/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ubik"/>
        <scheme val="none"/>
      </font>
      <numFmt numFmtId="14" formatCode="0.00%"/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ubik"/>
        <scheme val="none"/>
      </font>
      <numFmt numFmtId="14" formatCode="0.00%"/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ubik"/>
        <scheme val="none"/>
      </font>
      <numFmt numFmtId="14" formatCode="0.00%"/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ubik"/>
        <scheme val="none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ubik"/>
        <scheme val="none"/>
      </font>
      <numFmt numFmtId="14" formatCode="0.00%"/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ubik"/>
        <scheme val="none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ubik"/>
        <scheme val="none"/>
      </font>
      <alignment horizontal="lef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Rubik"/>
        <scheme val="none"/>
      </font>
      <alignment horizontal="right" vertical="bottom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Rubik"/>
        <scheme val="none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C6E86B6-A7E3-4B30-9D20-A58180F120B8}" name="Table3" displayName="Table3" ref="A3:Q20" totalsRowShown="0" headerRowDxfId="20" dataDxfId="18" headerRowBorderDxfId="19" tableBorderDxfId="17">
  <tableColumns count="17">
    <tableColumn id="1" xr3:uid="{E11F1D13-54F4-490A-90EE-59BF0BA6D562}" name="Financials snapshot " dataDxfId="16"/>
    <tableColumn id="2" xr3:uid="{449E1A73-F55E-44F0-A495-C975C98B9B24}" name="FY08" dataDxfId="15"/>
    <tableColumn id="3" xr3:uid="{5C734DF7-D5E1-44E5-AA3D-5D40ED6D818A}" name="FY09" dataDxfId="14"/>
    <tableColumn id="4" xr3:uid="{7637F2AF-E2A0-4686-97CA-3F72AAC13925}" name="FY10" dataDxfId="13"/>
    <tableColumn id="5" xr3:uid="{E8F0F711-6A0C-4E87-8C21-42F762CBDD0D}" name="FY11" dataDxfId="12"/>
    <tableColumn id="6" xr3:uid="{311201F7-95D8-470A-93C9-640283DB4C08}" name="FY12" dataDxfId="11"/>
    <tableColumn id="7" xr3:uid="{7E2BB2E9-A283-4C59-AE5B-A2743D7A24C9}" name="FY13" dataDxfId="10"/>
    <tableColumn id="8" xr3:uid="{DC62EBD1-D4DF-4F69-BB7F-3B72D580DB65}" name="FY14" dataDxfId="9"/>
    <tableColumn id="9" xr3:uid="{A004BC03-3992-4940-8441-5493AFC81538}" name="FY15" dataDxfId="8"/>
    <tableColumn id="10" xr3:uid="{D9716322-C04D-45E3-868B-46E7808E03FE}" name="FY16" dataDxfId="7"/>
    <tableColumn id="11" xr3:uid="{0750015C-B884-4992-88F6-ED5322E2A424}" name="FY17" dataDxfId="6"/>
    <tableColumn id="12" xr3:uid="{E631B4FA-848C-41F5-BA1A-6074FD910884}" name="FY18" dataDxfId="5"/>
    <tableColumn id="13" xr3:uid="{4BB80CE4-8CC4-4AE6-B057-979A1ADCFB02}" name="FY19" dataDxfId="4"/>
    <tableColumn id="14" xr3:uid="{F785690B-6A96-4720-92FA-E96A7C90BDCD}" name="FY20" dataDxfId="3"/>
    <tableColumn id="15" xr3:uid="{A93550D9-6666-4062-874B-A439BEF7898A}" name="FY21 " dataDxfId="2"/>
    <tableColumn id="16" xr3:uid="{2600FEA6-CA1B-4BB6-A679-5C11AE2D7628}" name="FY22" dataDxfId="1"/>
    <tableColumn id="17" xr3:uid="{BF35F2C8-3AFD-42B5-B829-952CA84C8A99}" name="CAGR _x000a_(15 Years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825A-5B76-4998-8E31-AD6D45556C2F}">
  <dimension ref="A1:P28"/>
  <sheetViews>
    <sheetView tabSelected="1" workbookViewId="0">
      <selection activeCell="E14" sqref="E14"/>
    </sheetView>
  </sheetViews>
  <sheetFormatPr defaultRowHeight="15" x14ac:dyDescent="0.4"/>
  <cols>
    <col min="1" max="1" width="37.36328125" style="1" bestFit="1" customWidth="1"/>
    <col min="2" max="2" width="12.54296875" style="1" customWidth="1"/>
    <col min="3" max="3" width="11.90625" style="1" customWidth="1"/>
    <col min="4" max="4" width="9.453125" style="1" bestFit="1" customWidth="1"/>
    <col min="5" max="5" width="12.54296875" style="1" customWidth="1"/>
    <col min="6" max="6" width="12.08984375" style="1" customWidth="1"/>
    <col min="7" max="7" width="11.90625" style="1" bestFit="1" customWidth="1"/>
    <col min="8" max="9" width="3.453125" style="1" customWidth="1"/>
    <col min="17" max="16384" width="8.7265625" style="1"/>
  </cols>
  <sheetData>
    <row r="1" spans="1:7" customFormat="1" x14ac:dyDescent="0.35">
      <c r="A1" s="140" t="s">
        <v>90</v>
      </c>
      <c r="B1" s="140"/>
      <c r="C1" s="140"/>
      <c r="D1" s="140"/>
      <c r="E1" s="140"/>
      <c r="F1" s="140"/>
      <c r="G1" s="140"/>
    </row>
    <row r="2" spans="1:7" customFormat="1" ht="15.5" thickBot="1" x14ac:dyDescent="0.45">
      <c r="A2" s="4"/>
      <c r="B2" s="2"/>
      <c r="C2" s="2"/>
      <c r="D2" s="3"/>
      <c r="E2" s="2"/>
      <c r="F2" s="2"/>
      <c r="G2" s="55" t="s">
        <v>93</v>
      </c>
    </row>
    <row r="3" spans="1:7" ht="15.5" thickBot="1" x14ac:dyDescent="0.45">
      <c r="A3" s="138" t="s">
        <v>3</v>
      </c>
      <c r="B3" s="134" t="s">
        <v>1</v>
      </c>
      <c r="C3" s="135"/>
      <c r="D3" s="136"/>
      <c r="E3" s="137" t="s">
        <v>2</v>
      </c>
      <c r="F3" s="135"/>
      <c r="G3" s="136"/>
    </row>
    <row r="4" spans="1:7" ht="15.5" thickBot="1" x14ac:dyDescent="0.45">
      <c r="A4" s="139"/>
      <c r="B4" s="89" t="s">
        <v>17</v>
      </c>
      <c r="C4" s="90" t="s">
        <v>5</v>
      </c>
      <c r="D4" s="91" t="s">
        <v>6</v>
      </c>
      <c r="E4" s="89" t="s">
        <v>17</v>
      </c>
      <c r="F4" s="90" t="s">
        <v>5</v>
      </c>
      <c r="G4" s="91" t="s">
        <v>6</v>
      </c>
    </row>
    <row r="5" spans="1:7" x14ac:dyDescent="0.4">
      <c r="A5" s="29" t="s">
        <v>7</v>
      </c>
      <c r="B5" s="37">
        <v>10194.265334789021</v>
      </c>
      <c r="C5" s="27">
        <v>12111</v>
      </c>
      <c r="D5" s="38">
        <v>-0.1582639472554685</v>
      </c>
      <c r="E5" s="34">
        <v>10194.265334789021</v>
      </c>
      <c r="F5" s="27">
        <v>12111</v>
      </c>
      <c r="G5" s="28">
        <v>-0.1582639472554685</v>
      </c>
    </row>
    <row r="6" spans="1:7" x14ac:dyDescent="0.4">
      <c r="A6" s="30" t="s">
        <v>8</v>
      </c>
      <c r="B6" s="16">
        <v>14976.986814932219</v>
      </c>
      <c r="C6" s="5">
        <v>11525</v>
      </c>
      <c r="D6" s="17">
        <v>0.29940888555719408</v>
      </c>
      <c r="E6" s="26">
        <v>14976.986814932219</v>
      </c>
      <c r="F6" s="5">
        <v>11525</v>
      </c>
      <c r="G6" s="18">
        <v>0.29952163253207975</v>
      </c>
    </row>
    <row r="7" spans="1:7" x14ac:dyDescent="0.4">
      <c r="A7" s="30" t="s">
        <v>9</v>
      </c>
      <c r="B7" s="16">
        <v>37301.959231172281</v>
      </c>
      <c r="C7" s="5">
        <v>29310</v>
      </c>
      <c r="D7" s="17">
        <v>0.27267005224061008</v>
      </c>
      <c r="E7" s="26">
        <v>38771.946351309482</v>
      </c>
      <c r="F7" s="5">
        <v>30450</v>
      </c>
      <c r="G7" s="18">
        <v>0.27329873074907984</v>
      </c>
    </row>
    <row r="8" spans="1:7" x14ac:dyDescent="0.4">
      <c r="A8" s="30" t="s">
        <v>10</v>
      </c>
      <c r="B8" s="16">
        <v>24895.873937118609</v>
      </c>
      <c r="C8" s="5">
        <v>20057</v>
      </c>
      <c r="D8" s="17">
        <v>0.24125611692270077</v>
      </c>
      <c r="E8" s="26">
        <v>24979.416816981407</v>
      </c>
      <c r="F8" s="5">
        <v>20217</v>
      </c>
      <c r="G8" s="18">
        <v>0.23556496102198188</v>
      </c>
    </row>
    <row r="9" spans="1:7" x14ac:dyDescent="0.4">
      <c r="A9" s="30" t="s">
        <v>11</v>
      </c>
      <c r="B9" s="16">
        <v>4128.618267501879</v>
      </c>
      <c r="C9" s="5">
        <v>2883</v>
      </c>
      <c r="D9" s="17">
        <v>0.4320562842531665</v>
      </c>
      <c r="E9" s="26">
        <v>4128.618267501879</v>
      </c>
      <c r="F9" s="5">
        <v>2883</v>
      </c>
      <c r="G9" s="18">
        <v>0.4320562842531665</v>
      </c>
    </row>
    <row r="10" spans="1:7" x14ac:dyDescent="0.4">
      <c r="A10" s="30" t="s">
        <v>12</v>
      </c>
      <c r="B10" s="16">
        <v>15301.119447449366</v>
      </c>
      <c r="C10" s="5">
        <v>11822</v>
      </c>
      <c r="D10" s="17">
        <v>0.29429195123070256</v>
      </c>
      <c r="E10" s="26">
        <v>15301.119447449366</v>
      </c>
      <c r="F10" s="5">
        <v>11822</v>
      </c>
      <c r="G10" s="18">
        <v>0.29429195123070256</v>
      </c>
    </row>
    <row r="11" spans="1:7" x14ac:dyDescent="0.4">
      <c r="A11" s="30" t="s">
        <v>13</v>
      </c>
      <c r="B11" s="16">
        <v>11497.940893801448</v>
      </c>
      <c r="C11" s="5">
        <v>8293</v>
      </c>
      <c r="D11" s="17">
        <v>0.38646339006408387</v>
      </c>
      <c r="E11" s="26">
        <v>11497.940893801448</v>
      </c>
      <c r="F11" s="5">
        <v>8293</v>
      </c>
      <c r="G11" s="18">
        <v>0.38646339006408387</v>
      </c>
    </row>
    <row r="12" spans="1:7" x14ac:dyDescent="0.4">
      <c r="A12" s="30" t="s">
        <v>14</v>
      </c>
      <c r="B12" s="16">
        <v>9816</v>
      </c>
      <c r="C12" s="5">
        <v>5705</v>
      </c>
      <c r="D12" s="17">
        <v>0.7205959684487292</v>
      </c>
      <c r="E12" s="26">
        <v>10536</v>
      </c>
      <c r="F12" s="5">
        <v>5889</v>
      </c>
      <c r="G12" s="18">
        <v>0.78909831889964344</v>
      </c>
    </row>
    <row r="13" spans="1:7" x14ac:dyDescent="0.4">
      <c r="A13" s="31" t="s">
        <v>84</v>
      </c>
      <c r="B13" s="16">
        <v>5364.9797642825424</v>
      </c>
      <c r="C13" s="9">
        <v>165</v>
      </c>
      <c r="D13" s="17"/>
      <c r="E13" s="26">
        <v>5364.9797642825424</v>
      </c>
      <c r="F13" s="10">
        <v>165</v>
      </c>
      <c r="G13" s="18"/>
    </row>
    <row r="14" spans="1:7" ht="15.5" thickBot="1" x14ac:dyDescent="0.45">
      <c r="A14" s="32" t="s">
        <v>15</v>
      </c>
      <c r="B14" s="19">
        <v>13265.020590492039</v>
      </c>
      <c r="C14" s="20">
        <v>13546</v>
      </c>
      <c r="D14" s="21">
        <v>-2.0742611066585079E-2</v>
      </c>
      <c r="E14" s="35">
        <v>61700.941427969869</v>
      </c>
      <c r="F14" s="20">
        <v>49591</v>
      </c>
      <c r="G14" s="22">
        <v>0.24419635474118023</v>
      </c>
    </row>
    <row r="15" spans="1:7" ht="15.5" thickBot="1" x14ac:dyDescent="0.45">
      <c r="A15" s="33" t="s">
        <v>16</v>
      </c>
      <c r="B15" s="23">
        <v>146742.76428153939</v>
      </c>
      <c r="C15" s="24">
        <v>115418</v>
      </c>
      <c r="D15" s="39">
        <v>0.26958777918499599</v>
      </c>
      <c r="E15" s="36">
        <v>197452.21511901723</v>
      </c>
      <c r="F15" s="24">
        <v>152947</v>
      </c>
      <c r="G15" s="25">
        <v>0.2909929983067045</v>
      </c>
    </row>
    <row r="16" spans="1:7" x14ac:dyDescent="0.4">
      <c r="A16" s="4"/>
      <c r="B16" s="2"/>
      <c r="C16" s="2"/>
      <c r="D16" s="3"/>
      <c r="E16" s="2"/>
      <c r="F16" s="2"/>
      <c r="G16" s="3"/>
    </row>
    <row r="26" spans="9:9" x14ac:dyDescent="0.4">
      <c r="I26" s="2"/>
    </row>
    <row r="27" spans="9:9" x14ac:dyDescent="0.4">
      <c r="I27" s="2"/>
    </row>
    <row r="28" spans="9:9" x14ac:dyDescent="0.4">
      <c r="I28" s="13"/>
    </row>
  </sheetData>
  <mergeCells count="4">
    <mergeCell ref="B3:D3"/>
    <mergeCell ref="E3:G3"/>
    <mergeCell ref="A3:A4"/>
    <mergeCell ref="A1:G1"/>
  </mergeCell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E0450-09E3-4381-8C5B-D657DA2A6D05}">
  <dimension ref="A1:G19"/>
  <sheetViews>
    <sheetView workbookViewId="0">
      <selection activeCell="J5" sqref="J5"/>
    </sheetView>
  </sheetViews>
  <sheetFormatPr defaultRowHeight="15" x14ac:dyDescent="0.4"/>
  <cols>
    <col min="1" max="1" width="40.36328125" style="12" bestFit="1" customWidth="1"/>
    <col min="2" max="2" width="12" style="1" bestFit="1" customWidth="1"/>
    <col min="3" max="3" width="11.54296875" style="1" bestFit="1" customWidth="1"/>
    <col min="4" max="4" width="8.453125" style="1" bestFit="1" customWidth="1"/>
    <col min="5" max="5" width="9.81640625" style="1" customWidth="1"/>
    <col min="6" max="6" width="9.6328125" style="1" customWidth="1"/>
    <col min="7" max="7" width="10.7265625" style="1" bestFit="1" customWidth="1"/>
  </cols>
  <sheetData>
    <row r="1" spans="1:7" x14ac:dyDescent="0.4">
      <c r="A1" s="147" t="s">
        <v>91</v>
      </c>
      <c r="B1" s="147"/>
      <c r="C1" s="147"/>
      <c r="D1" s="147"/>
      <c r="E1" s="147"/>
      <c r="F1" s="147"/>
      <c r="G1" s="147"/>
    </row>
    <row r="2" spans="1:7" ht="15.5" thickBot="1" x14ac:dyDescent="0.45">
      <c r="G2" s="45" t="s">
        <v>92</v>
      </c>
    </row>
    <row r="3" spans="1:7" x14ac:dyDescent="0.35">
      <c r="A3" s="138" t="s">
        <v>3</v>
      </c>
      <c r="B3" s="141" t="s">
        <v>1</v>
      </c>
      <c r="C3" s="142"/>
      <c r="D3" s="143"/>
      <c r="E3" s="144" t="s">
        <v>2</v>
      </c>
      <c r="F3" s="145"/>
      <c r="G3" s="146"/>
    </row>
    <row r="4" spans="1:7" ht="15.5" thickBot="1" x14ac:dyDescent="0.4">
      <c r="A4" s="139"/>
      <c r="B4" s="84" t="s">
        <v>17</v>
      </c>
      <c r="C4" s="85" t="s">
        <v>5</v>
      </c>
      <c r="D4" s="86" t="s">
        <v>6</v>
      </c>
      <c r="E4" s="87" t="s">
        <v>17</v>
      </c>
      <c r="F4" s="85" t="s">
        <v>5</v>
      </c>
      <c r="G4" s="88" t="s">
        <v>6</v>
      </c>
    </row>
    <row r="5" spans="1:7" x14ac:dyDescent="0.35">
      <c r="A5" s="29" t="s">
        <v>19</v>
      </c>
      <c r="B5" s="71">
        <v>27871.480000000007</v>
      </c>
      <c r="C5" s="60">
        <v>23546</v>
      </c>
      <c r="D5" s="62">
        <v>0.18370338911067727</v>
      </c>
      <c r="E5" s="65">
        <v>31640.410000000007</v>
      </c>
      <c r="F5" s="61">
        <v>26683</v>
      </c>
      <c r="G5" s="62">
        <v>0.18578907918899701</v>
      </c>
    </row>
    <row r="6" spans="1:7" x14ac:dyDescent="0.35">
      <c r="A6" s="30" t="s">
        <v>20</v>
      </c>
      <c r="B6" s="72">
        <v>7573.13</v>
      </c>
      <c r="C6" s="41">
        <v>7446</v>
      </c>
      <c r="D6" s="56">
        <v>1.7073596561912451E-2</v>
      </c>
      <c r="E6" s="66">
        <v>9748.24</v>
      </c>
      <c r="F6" s="6">
        <v>9414</v>
      </c>
      <c r="G6" s="56">
        <v>3.5504567665179496E-2</v>
      </c>
    </row>
    <row r="7" spans="1:7" x14ac:dyDescent="0.35">
      <c r="A7" s="63" t="s">
        <v>21</v>
      </c>
      <c r="B7" s="73">
        <v>20298.350000000006</v>
      </c>
      <c r="C7" s="42">
        <v>16100</v>
      </c>
      <c r="D7" s="56">
        <v>0.26076708074534199</v>
      </c>
      <c r="E7" s="67">
        <v>21892.170000000006</v>
      </c>
      <c r="F7" s="7">
        <v>17269</v>
      </c>
      <c r="G7" s="56">
        <v>0.2677149806010774</v>
      </c>
    </row>
    <row r="8" spans="1:7" x14ac:dyDescent="0.35">
      <c r="A8" s="30" t="s">
        <v>22</v>
      </c>
      <c r="B8" s="72">
        <v>3221.88</v>
      </c>
      <c r="C8" s="41">
        <v>2242</v>
      </c>
      <c r="D8" s="56">
        <v>0.43705619982158794</v>
      </c>
      <c r="E8" s="66">
        <v>3589.66</v>
      </c>
      <c r="F8" s="6">
        <v>2499</v>
      </c>
      <c r="G8" s="56">
        <v>0.436438575430172</v>
      </c>
    </row>
    <row r="9" spans="1:7" x14ac:dyDescent="0.35">
      <c r="A9" s="30" t="s">
        <v>23</v>
      </c>
      <c r="B9" s="72">
        <v>354.91</v>
      </c>
      <c r="C9" s="41">
        <v>302</v>
      </c>
      <c r="D9" s="56">
        <v>0.17519867549668883</v>
      </c>
      <c r="E9" s="66">
        <v>384.57</v>
      </c>
      <c r="F9" s="8">
        <v>325</v>
      </c>
      <c r="G9" s="56">
        <v>0.18329230769230767</v>
      </c>
    </row>
    <row r="10" spans="1:7" x14ac:dyDescent="0.35">
      <c r="A10" s="30" t="s">
        <v>24</v>
      </c>
      <c r="B10" s="72">
        <v>3513.1099999999997</v>
      </c>
      <c r="C10" s="41">
        <v>2472</v>
      </c>
      <c r="D10" s="56">
        <v>0.42116100323624583</v>
      </c>
      <c r="E10" s="66">
        <v>3610.7600000000011</v>
      </c>
      <c r="F10" s="6">
        <v>2484</v>
      </c>
      <c r="G10" s="56">
        <v>0.45360708534621624</v>
      </c>
    </row>
    <row r="11" spans="1:7" x14ac:dyDescent="0.35">
      <c r="A11" s="63" t="s">
        <v>25</v>
      </c>
      <c r="B11" s="73">
        <v>13208.450000000004</v>
      </c>
      <c r="C11" s="43">
        <v>11084</v>
      </c>
      <c r="D11" s="56">
        <v>0.19166817033561931</v>
      </c>
      <c r="E11" s="67">
        <v>14307.180000000004</v>
      </c>
      <c r="F11" s="7">
        <v>11961</v>
      </c>
      <c r="G11" s="56">
        <v>0.19615249561073522</v>
      </c>
    </row>
    <row r="12" spans="1:7" x14ac:dyDescent="0.35">
      <c r="A12" s="30" t="s">
        <v>26</v>
      </c>
      <c r="B12" s="72">
        <v>4622.0600000000004</v>
      </c>
      <c r="C12" s="41">
        <v>5721</v>
      </c>
      <c r="D12" s="56">
        <v>-0.19208879566509343</v>
      </c>
      <c r="E12" s="66">
        <v>4803.4000000000015</v>
      </c>
      <c r="F12" s="6">
        <v>5969</v>
      </c>
      <c r="G12" s="56">
        <v>-0.19527559055118085</v>
      </c>
    </row>
    <row r="13" spans="1:7" x14ac:dyDescent="0.35">
      <c r="A13" s="63" t="s">
        <v>27</v>
      </c>
      <c r="B13" s="73">
        <v>8586.3900000000031</v>
      </c>
      <c r="C13" s="42">
        <v>5363</v>
      </c>
      <c r="D13" s="56">
        <v>0.601042327055753</v>
      </c>
      <c r="E13" s="67">
        <v>9503.7800000000025</v>
      </c>
      <c r="F13" s="7">
        <v>5992</v>
      </c>
      <c r="G13" s="56">
        <v>0.5860781041388522</v>
      </c>
    </row>
    <row r="14" spans="1:7" x14ac:dyDescent="0.35">
      <c r="A14" s="63" t="s">
        <v>28</v>
      </c>
      <c r="B14" s="72">
        <v>6350.4900000000034</v>
      </c>
      <c r="C14" s="42">
        <v>3956</v>
      </c>
      <c r="D14" s="56">
        <v>0.60528058645096139</v>
      </c>
      <c r="E14" s="67">
        <v>7028.2300000000059</v>
      </c>
      <c r="F14" s="7">
        <v>4420</v>
      </c>
      <c r="G14" s="56">
        <v>0.59009728506787462</v>
      </c>
    </row>
    <row r="15" spans="1:7" x14ac:dyDescent="0.35">
      <c r="A15" s="30" t="s">
        <v>29</v>
      </c>
      <c r="B15" s="73">
        <v>34.86999999999999</v>
      </c>
      <c r="C15" s="41">
        <v>-58</v>
      </c>
      <c r="D15" s="56">
        <v>-1.6012068965517239</v>
      </c>
      <c r="E15" s="68">
        <v>34.269999999999996</v>
      </c>
      <c r="F15" s="44">
        <v>-57</v>
      </c>
      <c r="G15" s="56">
        <v>-1.6012280701754384</v>
      </c>
    </row>
    <row r="16" spans="1:7" x14ac:dyDescent="0.35">
      <c r="A16" s="63" t="s">
        <v>30</v>
      </c>
      <c r="B16" s="73">
        <v>6385.3600000000033</v>
      </c>
      <c r="C16" s="42">
        <v>3898</v>
      </c>
      <c r="D16" s="56">
        <v>0.63811185223191469</v>
      </c>
      <c r="E16" s="67">
        <v>7062.5000000000064</v>
      </c>
      <c r="F16" s="7">
        <v>4363</v>
      </c>
      <c r="G16" s="56">
        <v>0.61872564749026049</v>
      </c>
    </row>
    <row r="17" spans="1:7" x14ac:dyDescent="0.35">
      <c r="A17" s="30" t="s">
        <v>87</v>
      </c>
      <c r="B17" s="74">
        <v>105.38932656916491</v>
      </c>
      <c r="C17" s="40">
        <v>65.849999999999994</v>
      </c>
      <c r="D17" s="56"/>
      <c r="E17" s="69">
        <v>116.63673616695876</v>
      </c>
      <c r="F17" s="11">
        <v>73.58</v>
      </c>
      <c r="G17" s="56"/>
    </row>
    <row r="18" spans="1:7" x14ac:dyDescent="0.35">
      <c r="A18" s="30" t="s">
        <v>88</v>
      </c>
      <c r="B18" s="74">
        <v>104.62670388539006</v>
      </c>
      <c r="C18" s="40">
        <v>65.33</v>
      </c>
      <c r="D18" s="56"/>
      <c r="E18" s="69">
        <v>115.79272455317017</v>
      </c>
      <c r="F18" s="11">
        <v>73</v>
      </c>
      <c r="G18" s="56"/>
    </row>
    <row r="19" spans="1:7" ht="15.5" thickBot="1" x14ac:dyDescent="0.4">
      <c r="A19" s="64" t="s">
        <v>89</v>
      </c>
      <c r="B19" s="75">
        <v>699.34</v>
      </c>
      <c r="C19" s="57">
        <v>597.85</v>
      </c>
      <c r="D19" s="76"/>
      <c r="E19" s="70">
        <v>726.71</v>
      </c>
      <c r="F19" s="58">
        <v>614.11</v>
      </c>
      <c r="G19" s="59"/>
    </row>
  </sheetData>
  <mergeCells count="4">
    <mergeCell ref="B3:D3"/>
    <mergeCell ref="E3:G3"/>
    <mergeCell ref="A1:G1"/>
    <mergeCell ref="A3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7ABF4-BAA4-4978-8D53-DBC67F0FC882}">
  <dimension ref="A1:L19"/>
  <sheetViews>
    <sheetView zoomScale="90" zoomScaleNormal="90" workbookViewId="0">
      <selection activeCell="B15" sqref="B15:K19"/>
    </sheetView>
  </sheetViews>
  <sheetFormatPr defaultRowHeight="15" x14ac:dyDescent="0.4"/>
  <cols>
    <col min="1" max="1" width="28.36328125" style="1" bestFit="1" customWidth="1"/>
    <col min="2" max="2" width="9.1796875" style="1" customWidth="1"/>
    <col min="3" max="3" width="8.453125" style="1" bestFit="1" customWidth="1"/>
    <col min="4" max="4" width="8.08984375" style="1" bestFit="1" customWidth="1"/>
    <col min="5" max="5" width="8.6328125" style="1" bestFit="1" customWidth="1"/>
    <col min="6" max="6" width="8.26953125" style="1" bestFit="1" customWidth="1"/>
    <col min="7" max="7" width="8.6328125" style="1" bestFit="1" customWidth="1"/>
    <col min="8" max="8" width="8.7265625" style="1" bestFit="1" customWidth="1"/>
    <col min="9" max="9" width="9.81640625" style="1" bestFit="1" customWidth="1"/>
    <col min="10" max="11" width="9.6328125" style="1" bestFit="1" customWidth="1"/>
    <col min="12" max="12" width="11.54296875" style="1" bestFit="1" customWidth="1"/>
    <col min="13" max="16384" width="8.7265625" style="1"/>
  </cols>
  <sheetData>
    <row r="1" spans="1:12" s="45" customFormat="1" x14ac:dyDescent="0.4">
      <c r="A1" s="147" t="s">
        <v>94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ht="15.5" thickBot="1" x14ac:dyDescent="0.45">
      <c r="L2" s="45" t="s">
        <v>92</v>
      </c>
    </row>
    <row r="3" spans="1:12" ht="71" thickBot="1" x14ac:dyDescent="0.45">
      <c r="A3" s="111" t="s">
        <v>3</v>
      </c>
      <c r="B3" s="112" t="s">
        <v>57</v>
      </c>
      <c r="C3" s="113" t="s">
        <v>58</v>
      </c>
      <c r="D3" s="113" t="s">
        <v>59</v>
      </c>
      <c r="E3" s="113" t="s">
        <v>60</v>
      </c>
      <c r="F3" s="113" t="s">
        <v>61</v>
      </c>
      <c r="G3" s="113" t="s">
        <v>62</v>
      </c>
      <c r="H3" s="113" t="s">
        <v>63</v>
      </c>
      <c r="I3" s="113" t="s">
        <v>64</v>
      </c>
      <c r="J3" s="113" t="s">
        <v>65</v>
      </c>
      <c r="K3" s="114" t="s">
        <v>66</v>
      </c>
      <c r="L3" s="114" t="s">
        <v>67</v>
      </c>
    </row>
    <row r="4" spans="1:12" x14ac:dyDescent="0.4">
      <c r="A4" s="78" t="s">
        <v>68</v>
      </c>
      <c r="B4" s="83" t="s">
        <v>0</v>
      </c>
      <c r="C4" s="46" t="s">
        <v>0</v>
      </c>
      <c r="D4" s="46" t="s">
        <v>0</v>
      </c>
      <c r="E4" s="46" t="s">
        <v>0</v>
      </c>
      <c r="F4" s="46" t="s">
        <v>0</v>
      </c>
      <c r="G4" s="46" t="s">
        <v>0</v>
      </c>
      <c r="H4" s="46" t="s">
        <v>0</v>
      </c>
      <c r="I4" s="46" t="s">
        <v>0</v>
      </c>
      <c r="J4" s="46" t="s">
        <v>0</v>
      </c>
      <c r="K4" s="47" t="s">
        <v>0</v>
      </c>
      <c r="L4" s="47" t="s">
        <v>0</v>
      </c>
    </row>
    <row r="5" spans="1:12" x14ac:dyDescent="0.4">
      <c r="A5" s="79" t="s">
        <v>69</v>
      </c>
      <c r="B5" s="115">
        <v>640.65008488000012</v>
      </c>
      <c r="C5" s="116">
        <v>1265.9115228310502</v>
      </c>
      <c r="D5" s="116">
        <v>1704.478305170685</v>
      </c>
      <c r="E5" s="116">
        <v>1112.3426224490001</v>
      </c>
      <c r="F5" s="116">
        <v>205.12119081277777</v>
      </c>
      <c r="G5" s="116">
        <v>4948.1769295555459</v>
      </c>
      <c r="H5" s="116">
        <v>3.0997389360000001</v>
      </c>
      <c r="I5" s="116">
        <v>2387.0008238926985</v>
      </c>
      <c r="J5" s="116">
        <v>641.13231499999995</v>
      </c>
      <c r="K5" s="117">
        <v>8862.8457883186675</v>
      </c>
      <c r="L5" s="117">
        <f>SUM(B5:K5)</f>
        <v>21770.759321846424</v>
      </c>
    </row>
    <row r="6" spans="1:12" x14ac:dyDescent="0.4">
      <c r="A6" s="79" t="s">
        <v>70</v>
      </c>
      <c r="B6" s="115">
        <v>10144.525144671719</v>
      </c>
      <c r="C6" s="116">
        <v>1592.9731358857591</v>
      </c>
      <c r="D6" s="116">
        <v>4032</v>
      </c>
      <c r="E6" s="116">
        <v>6772.9769504322921</v>
      </c>
      <c r="F6" s="116">
        <v>6631.5532871317801</v>
      </c>
      <c r="G6" s="116">
        <v>16295.64232529635</v>
      </c>
      <c r="H6" s="116">
        <v>24253.054024359615</v>
      </c>
      <c r="I6" s="116">
        <v>46579.758483188045</v>
      </c>
      <c r="J6" s="116">
        <v>18731.232078004934</v>
      </c>
      <c r="K6" s="117">
        <v>12652.080987248082</v>
      </c>
      <c r="L6" s="117">
        <f t="shared" ref="L6:L7" si="0">SUM(B6:K6)</f>
        <v>147685.7964162186</v>
      </c>
    </row>
    <row r="7" spans="1:12" ht="15.5" thickBot="1" x14ac:dyDescent="0.45">
      <c r="A7" s="80" t="s">
        <v>71</v>
      </c>
      <c r="B7" s="118">
        <v>2966.5958147169117</v>
      </c>
      <c r="C7" s="119">
        <v>79.249989269158817</v>
      </c>
      <c r="D7" s="119">
        <v>200.55952841174573</v>
      </c>
      <c r="E7" s="119">
        <v>94.918868968737527</v>
      </c>
      <c r="F7" s="119">
        <v>695.54532390349777</v>
      </c>
      <c r="G7" s="119">
        <v>115.46066220587109</v>
      </c>
      <c r="H7" s="119">
        <v>1083.6326315743581</v>
      </c>
      <c r="I7" s="119">
        <v>37.60186326700768</v>
      </c>
      <c r="J7" s="119">
        <v>242.45956027754852</v>
      </c>
      <c r="K7" s="120">
        <v>2634.8130829606016</v>
      </c>
      <c r="L7" s="120">
        <f t="shared" si="0"/>
        <v>8150.8373255554388</v>
      </c>
    </row>
    <row r="8" spans="1:12" ht="15.5" thickBot="1" x14ac:dyDescent="0.45">
      <c r="A8" s="81" t="s">
        <v>72</v>
      </c>
      <c r="B8" s="121">
        <f>SUM(B5:B7)</f>
        <v>13751.771044268631</v>
      </c>
      <c r="C8" s="122">
        <f t="shared" ref="C8:L8" si="1">SUM(C5:C7)</f>
        <v>2938.1346479859681</v>
      </c>
      <c r="D8" s="122">
        <f t="shared" si="1"/>
        <v>5937.0378335824307</v>
      </c>
      <c r="E8" s="122">
        <f t="shared" si="1"/>
        <v>7980.2384418500296</v>
      </c>
      <c r="F8" s="122">
        <f t="shared" si="1"/>
        <v>7532.2198018480558</v>
      </c>
      <c r="G8" s="122">
        <f t="shared" si="1"/>
        <v>21359.279917057767</v>
      </c>
      <c r="H8" s="122">
        <f t="shared" si="1"/>
        <v>25339.786394869974</v>
      </c>
      <c r="I8" s="122">
        <f t="shared" si="1"/>
        <v>49004.361170347751</v>
      </c>
      <c r="J8" s="122">
        <f t="shared" si="1"/>
        <v>19614.823953282481</v>
      </c>
      <c r="K8" s="123">
        <f t="shared" si="1"/>
        <v>24149.739858527351</v>
      </c>
      <c r="L8" s="123">
        <f t="shared" si="1"/>
        <v>177607.39306362046</v>
      </c>
    </row>
    <row r="9" spans="1:12" ht="15.5" thickBot="1" x14ac:dyDescent="0.45">
      <c r="A9" s="77" t="s">
        <v>73</v>
      </c>
      <c r="B9" s="124">
        <f>B8</f>
        <v>13751.771044268631</v>
      </c>
      <c r="C9" s="125">
        <f>B9+C8</f>
        <v>16689.905692254601</v>
      </c>
      <c r="D9" s="125">
        <v>22627</v>
      </c>
      <c r="E9" s="125">
        <f t="shared" ref="E9:K9" si="2">D9+E8</f>
        <v>30607.23844185003</v>
      </c>
      <c r="F9" s="125">
        <f t="shared" si="2"/>
        <v>38139.458243698085</v>
      </c>
      <c r="G9" s="125">
        <v>59498</v>
      </c>
      <c r="H9" s="125">
        <f t="shared" si="2"/>
        <v>84837.786394869967</v>
      </c>
      <c r="I9" s="125">
        <v>133843</v>
      </c>
      <c r="J9" s="125">
        <v>153457</v>
      </c>
      <c r="K9" s="126">
        <f t="shared" si="2"/>
        <v>177606.73985852735</v>
      </c>
      <c r="L9" s="126" t="s">
        <v>0</v>
      </c>
    </row>
    <row r="10" spans="1:12" x14ac:dyDescent="0.4">
      <c r="A10" s="82" t="s">
        <v>74</v>
      </c>
      <c r="B10" s="115" t="s">
        <v>0</v>
      </c>
      <c r="C10" s="116" t="s">
        <v>0</v>
      </c>
      <c r="D10" s="116" t="s">
        <v>0</v>
      </c>
      <c r="E10" s="116" t="s">
        <v>0</v>
      </c>
      <c r="F10" s="116" t="s">
        <v>0</v>
      </c>
      <c r="G10" s="116" t="s">
        <v>0</v>
      </c>
      <c r="H10" s="116" t="s">
        <v>0</v>
      </c>
      <c r="I10" s="116" t="s">
        <v>0</v>
      </c>
      <c r="J10" s="116" t="s">
        <v>0</v>
      </c>
      <c r="K10" s="117" t="s">
        <v>0</v>
      </c>
      <c r="L10" s="117" t="s">
        <v>0</v>
      </c>
    </row>
    <row r="11" spans="1:12" x14ac:dyDescent="0.4">
      <c r="A11" s="79" t="s">
        <v>75</v>
      </c>
      <c r="B11" s="115">
        <v>6450.0706191776535</v>
      </c>
      <c r="C11" s="116">
        <v>3364.3624741407734</v>
      </c>
      <c r="D11" s="116">
        <v>1050.563840137366</v>
      </c>
      <c r="E11" s="116">
        <v>2963.7640125999114</v>
      </c>
      <c r="F11" s="116">
        <v>6113.9255635825293</v>
      </c>
      <c r="G11" s="116">
        <v>10403.895820931204</v>
      </c>
      <c r="H11" s="116">
        <v>25940.26777779714</v>
      </c>
      <c r="I11" s="116">
        <v>48931.232462723696</v>
      </c>
      <c r="J11" s="116">
        <v>10092.204416122724</v>
      </c>
      <c r="K11" s="117">
        <v>11374.257282546001</v>
      </c>
      <c r="L11" s="117">
        <f t="shared" ref="L11:L13" si="3">SUM(B11:K11)</f>
        <v>126684.544269759</v>
      </c>
    </row>
    <row r="12" spans="1:12" x14ac:dyDescent="0.4">
      <c r="A12" s="79" t="s">
        <v>76</v>
      </c>
      <c r="B12" s="115">
        <v>4825.5234749848041</v>
      </c>
      <c r="C12" s="116">
        <v>293.08585705509978</v>
      </c>
      <c r="D12" s="116">
        <v>1351.2568901627474</v>
      </c>
      <c r="E12" s="116">
        <v>1500.1620857395999</v>
      </c>
      <c r="F12" s="116">
        <v>53.7374005944</v>
      </c>
      <c r="G12" s="116">
        <v>1.7279295599000002</v>
      </c>
      <c r="H12" s="116">
        <v>46.215513306899993</v>
      </c>
      <c r="I12" s="116">
        <v>112.50315698759999</v>
      </c>
      <c r="J12" s="116">
        <v>286.9039180533</v>
      </c>
      <c r="K12" s="117">
        <v>395.19856943310003</v>
      </c>
      <c r="L12" s="117">
        <f t="shared" si="3"/>
        <v>8866.3147958774516</v>
      </c>
    </row>
    <row r="13" spans="1:12" ht="15.5" thickBot="1" x14ac:dyDescent="0.45">
      <c r="A13" s="80" t="s">
        <v>77</v>
      </c>
      <c r="B13" s="118" t="s">
        <v>0</v>
      </c>
      <c r="C13" s="119" t="s">
        <v>0</v>
      </c>
      <c r="D13" s="119" t="s">
        <v>0</v>
      </c>
      <c r="E13" s="119" t="s">
        <v>0</v>
      </c>
      <c r="F13" s="119" t="s">
        <v>0</v>
      </c>
      <c r="G13" s="119" t="s">
        <v>0</v>
      </c>
      <c r="H13" s="119" t="s">
        <v>0</v>
      </c>
      <c r="I13" s="119" t="s">
        <v>0</v>
      </c>
      <c r="J13" s="119" t="s">
        <v>0</v>
      </c>
      <c r="K13" s="120">
        <v>42055.898860838002</v>
      </c>
      <c r="L13" s="120">
        <f t="shared" si="3"/>
        <v>42055.898860838002</v>
      </c>
    </row>
    <row r="14" spans="1:12" ht="15.5" thickBot="1" x14ac:dyDescent="0.45">
      <c r="A14" s="81" t="s">
        <v>78</v>
      </c>
      <c r="B14" s="127">
        <f t="shared" ref="B14:K14" si="4">SUM(B11:B13)</f>
        <v>11275.594094162458</v>
      </c>
      <c r="C14" s="128">
        <f t="shared" si="4"/>
        <v>3657.4483311958734</v>
      </c>
      <c r="D14" s="128">
        <f t="shared" si="4"/>
        <v>2401.8207303001136</v>
      </c>
      <c r="E14" s="128">
        <f t="shared" si="4"/>
        <v>4463.9260983395116</v>
      </c>
      <c r="F14" s="128">
        <f t="shared" si="4"/>
        <v>6167.6629641769296</v>
      </c>
      <c r="G14" s="128">
        <f t="shared" si="4"/>
        <v>10405.623750491104</v>
      </c>
      <c r="H14" s="128">
        <f t="shared" si="4"/>
        <v>25986.483291104039</v>
      </c>
      <c r="I14" s="128">
        <f t="shared" si="4"/>
        <v>49043.735619711297</v>
      </c>
      <c r="J14" s="128">
        <f t="shared" si="4"/>
        <v>10379.108334176024</v>
      </c>
      <c r="K14" s="129">
        <f t="shared" si="4"/>
        <v>53825.354712817105</v>
      </c>
      <c r="L14" s="129">
        <f>SUM(L11:L13)</f>
        <v>177606.75792647447</v>
      </c>
    </row>
    <row r="15" spans="1:12" ht="15.5" thickBot="1" x14ac:dyDescent="0.45">
      <c r="A15" s="81" t="s">
        <v>79</v>
      </c>
      <c r="B15" s="127">
        <f>B14</f>
        <v>11275.594094162458</v>
      </c>
      <c r="C15" s="128">
        <f>B15+C14</f>
        <v>14933.042425358331</v>
      </c>
      <c r="D15" s="128">
        <f t="shared" ref="D15:K15" si="5">C15+D14</f>
        <v>17334.863155658444</v>
      </c>
      <c r="E15" s="128">
        <f t="shared" si="5"/>
        <v>21798.789253997955</v>
      </c>
      <c r="F15" s="128">
        <f t="shared" si="5"/>
        <v>27966.452218174883</v>
      </c>
      <c r="G15" s="128">
        <f t="shared" si="5"/>
        <v>38372.075968665988</v>
      </c>
      <c r="H15" s="128">
        <f t="shared" si="5"/>
        <v>64358.559259770031</v>
      </c>
      <c r="I15" s="128">
        <f t="shared" si="5"/>
        <v>113402.29487948133</v>
      </c>
      <c r="J15" s="128">
        <f t="shared" si="5"/>
        <v>123781.40321365735</v>
      </c>
      <c r="K15" s="129">
        <f t="shared" si="5"/>
        <v>177606.75792647444</v>
      </c>
      <c r="L15" s="129" t="s">
        <v>0</v>
      </c>
    </row>
    <row r="16" spans="1:12" ht="15.5" thickBot="1" x14ac:dyDescent="0.45">
      <c r="A16" s="81" t="s">
        <v>80</v>
      </c>
      <c r="B16" s="127">
        <f>B8-B14</f>
        <v>2476.1769501061735</v>
      </c>
      <c r="C16" s="128">
        <f t="shared" ref="C16:K16" si="6">C8-C14</f>
        <v>-719.31368320990532</v>
      </c>
      <c r="D16" s="128">
        <f t="shared" si="6"/>
        <v>3535.2171032823171</v>
      </c>
      <c r="E16" s="128">
        <f t="shared" si="6"/>
        <v>3516.3123435105181</v>
      </c>
      <c r="F16" s="128">
        <f t="shared" si="6"/>
        <v>1364.5568376711262</v>
      </c>
      <c r="G16" s="128">
        <f t="shared" si="6"/>
        <v>10953.656166566663</v>
      </c>
      <c r="H16" s="128">
        <f t="shared" si="6"/>
        <v>-646.69689623406521</v>
      </c>
      <c r="I16" s="128">
        <f t="shared" si="6"/>
        <v>-39.374449363545864</v>
      </c>
      <c r="J16" s="128">
        <f t="shared" si="6"/>
        <v>9235.7156191064569</v>
      </c>
      <c r="K16" s="129">
        <f t="shared" si="6"/>
        <v>-29675.614854289754</v>
      </c>
      <c r="L16" s="129"/>
    </row>
    <row r="17" spans="1:12" ht="15.5" thickBot="1" x14ac:dyDescent="0.45">
      <c r="A17" s="81" t="s">
        <v>81</v>
      </c>
      <c r="B17" s="127">
        <f>B16</f>
        <v>2476.1769501061735</v>
      </c>
      <c r="C17" s="128">
        <f>B17+C16</f>
        <v>1756.8632668962682</v>
      </c>
      <c r="D17" s="128">
        <v>5291</v>
      </c>
      <c r="E17" s="128">
        <v>8808</v>
      </c>
      <c r="F17" s="128">
        <v>10172</v>
      </c>
      <c r="G17" s="128">
        <f t="shared" ref="G17:J17" si="7">F17+G16</f>
        <v>21125.656166566663</v>
      </c>
      <c r="H17" s="128">
        <f t="shared" si="7"/>
        <v>20478.959270332598</v>
      </c>
      <c r="I17" s="128">
        <f t="shared" si="7"/>
        <v>20439.584820969052</v>
      </c>
      <c r="J17" s="128">
        <f t="shared" si="7"/>
        <v>29675.300440075509</v>
      </c>
      <c r="K17" s="129">
        <v>0</v>
      </c>
      <c r="L17" s="129" t="s">
        <v>0</v>
      </c>
    </row>
    <row r="18" spans="1:12" ht="15.5" thickBot="1" x14ac:dyDescent="0.45">
      <c r="A18" s="81" t="s">
        <v>82</v>
      </c>
      <c r="B18" s="130">
        <f>B17/B15</f>
        <v>0.21960500967200719</v>
      </c>
      <c r="C18" s="131">
        <f t="shared" ref="C18:J18" si="8">C17/C15</f>
        <v>0.11764938562773224</v>
      </c>
      <c r="D18" s="131">
        <f t="shared" si="8"/>
        <v>0.30522306132384508</v>
      </c>
      <c r="E18" s="131">
        <f t="shared" si="8"/>
        <v>0.40405913821037515</v>
      </c>
      <c r="F18" s="131">
        <f t="shared" si="8"/>
        <v>0.36372150177094698</v>
      </c>
      <c r="G18" s="131">
        <f t="shared" si="8"/>
        <v>0.55054764782123156</v>
      </c>
      <c r="H18" s="131">
        <f t="shared" si="8"/>
        <v>0.31820102105880754</v>
      </c>
      <c r="I18" s="131">
        <f t="shared" si="8"/>
        <v>0.18023960487476282</v>
      </c>
      <c r="J18" s="131">
        <f t="shared" si="8"/>
        <v>0.23973957048179029</v>
      </c>
      <c r="K18" s="129">
        <v>0</v>
      </c>
      <c r="L18" s="132" t="s">
        <v>0</v>
      </c>
    </row>
    <row r="19" spans="1:12" ht="15.5" thickBot="1" x14ac:dyDescent="0.45">
      <c r="A19" s="81" t="s">
        <v>83</v>
      </c>
      <c r="B19" s="130">
        <v>-0.1</v>
      </c>
      <c r="C19" s="131">
        <v>-0.1</v>
      </c>
      <c r="D19" s="131">
        <v>-0.2</v>
      </c>
      <c r="E19" s="133" t="s">
        <v>0</v>
      </c>
      <c r="F19" s="133" t="s">
        <v>0</v>
      </c>
      <c r="G19" s="133" t="s">
        <v>0</v>
      </c>
      <c r="H19" s="133" t="s">
        <v>0</v>
      </c>
      <c r="I19" s="133" t="s">
        <v>0</v>
      </c>
      <c r="J19" s="133" t="s">
        <v>0</v>
      </c>
      <c r="K19" s="132" t="s">
        <v>0</v>
      </c>
      <c r="L19" s="132" t="s">
        <v>0</v>
      </c>
    </row>
  </sheetData>
  <mergeCells count="1">
    <mergeCell ref="A1:L1"/>
  </mergeCells>
  <pageMargins left="0.7" right="0.7" top="0.75" bottom="0.75" header="0.3" footer="0.3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F7580-A781-4D54-9868-2E939390D807}">
  <dimension ref="A1:U20"/>
  <sheetViews>
    <sheetView workbookViewId="0">
      <selection activeCell="I9" sqref="I9"/>
    </sheetView>
  </sheetViews>
  <sheetFormatPr defaultRowHeight="15" x14ac:dyDescent="0.4"/>
  <cols>
    <col min="1" max="1" width="32.26953125" style="1" bestFit="1" customWidth="1"/>
    <col min="2" max="2" width="6.90625" style="1" bestFit="1" customWidth="1"/>
    <col min="3" max="3" width="7.08984375" style="1" bestFit="1" customWidth="1"/>
    <col min="4" max="4" width="6.90625" style="1" bestFit="1" customWidth="1"/>
    <col min="5" max="5" width="7" style="1" bestFit="1" customWidth="1"/>
    <col min="6" max="6" width="6.54296875" style="1" bestFit="1" customWidth="1"/>
    <col min="7" max="7" width="6.6328125" style="1" bestFit="1" customWidth="1"/>
    <col min="8" max="9" width="6.7265625" style="1" bestFit="1" customWidth="1"/>
    <col min="10" max="10" width="6.90625" style="1" bestFit="1" customWidth="1"/>
    <col min="11" max="11" width="7" style="1" bestFit="1" customWidth="1"/>
    <col min="12" max="12" width="6.81640625" style="1" bestFit="1" customWidth="1"/>
    <col min="13" max="13" width="7.7265625" style="1" bestFit="1" customWidth="1"/>
    <col min="14" max="14" width="7.453125" style="1" bestFit="1" customWidth="1"/>
    <col min="15" max="16" width="7.7265625" style="1" bestFit="1" customWidth="1"/>
    <col min="17" max="17" width="11.453125" style="1" bestFit="1" customWidth="1"/>
    <col min="18" max="20" width="8.7265625" style="1"/>
    <col min="21" max="21" width="4.26953125" style="1" bestFit="1" customWidth="1"/>
    <col min="22" max="22" width="11.81640625" style="1" bestFit="1" customWidth="1"/>
    <col min="23" max="23" width="2.81640625" style="1" bestFit="1" customWidth="1"/>
    <col min="24" max="16384" width="8.7265625" style="1"/>
  </cols>
  <sheetData>
    <row r="1" spans="1:21" s="45" customFormat="1" x14ac:dyDescent="0.4">
      <c r="A1" s="147" t="s">
        <v>95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21" ht="15.5" thickBot="1" x14ac:dyDescent="0.45">
      <c r="Q2" s="45" t="s">
        <v>92</v>
      </c>
    </row>
    <row r="3" spans="1:21" ht="25.5" thickBot="1" x14ac:dyDescent="0.45">
      <c r="A3" s="100" t="s">
        <v>85</v>
      </c>
      <c r="B3" s="101" t="s">
        <v>31</v>
      </c>
      <c r="C3" s="101" t="s">
        <v>32</v>
      </c>
      <c r="D3" s="101" t="s">
        <v>33</v>
      </c>
      <c r="E3" s="101" t="s">
        <v>34</v>
      </c>
      <c r="F3" s="101" t="s">
        <v>35</v>
      </c>
      <c r="G3" s="101" t="s">
        <v>36</v>
      </c>
      <c r="H3" s="101" t="s">
        <v>37</v>
      </c>
      <c r="I3" s="101" t="s">
        <v>38</v>
      </c>
      <c r="J3" s="101" t="s">
        <v>39</v>
      </c>
      <c r="K3" s="101" t="s">
        <v>40</v>
      </c>
      <c r="L3" s="101" t="s">
        <v>41</v>
      </c>
      <c r="M3" s="101" t="s">
        <v>42</v>
      </c>
      <c r="N3" s="101" t="s">
        <v>43</v>
      </c>
      <c r="O3" s="101" t="s">
        <v>44</v>
      </c>
      <c r="P3" s="101" t="s">
        <v>4</v>
      </c>
      <c r="Q3" s="102" t="s">
        <v>86</v>
      </c>
      <c r="S3" s="14"/>
    </row>
    <row r="4" spans="1:21" ht="16" customHeight="1" x14ac:dyDescent="0.4">
      <c r="A4" s="92" t="s">
        <v>96</v>
      </c>
      <c r="B4" s="48">
        <v>2478</v>
      </c>
      <c r="C4" s="48">
        <v>2539</v>
      </c>
      <c r="D4" s="48">
        <v>4032</v>
      </c>
      <c r="E4" s="48">
        <v>7573</v>
      </c>
      <c r="F4" s="48">
        <v>13107</v>
      </c>
      <c r="G4" s="48">
        <v>17517</v>
      </c>
      <c r="H4" s="48">
        <v>24061</v>
      </c>
      <c r="I4" s="48">
        <v>32410</v>
      </c>
      <c r="J4" s="48">
        <v>44229</v>
      </c>
      <c r="K4" s="48">
        <v>60196</v>
      </c>
      <c r="L4" s="48">
        <v>82422</v>
      </c>
      <c r="M4" s="48">
        <v>115888</v>
      </c>
      <c r="N4" s="48">
        <v>147153</v>
      </c>
      <c r="O4" s="48">
        <v>152947</v>
      </c>
      <c r="P4" s="48">
        <v>197451.74789877882</v>
      </c>
      <c r="Q4" s="94">
        <v>0.36713501241579383</v>
      </c>
      <c r="T4" s="2"/>
      <c r="U4" s="15"/>
    </row>
    <row r="5" spans="1:21" ht="16" customHeight="1" x14ac:dyDescent="0.4">
      <c r="A5" s="92" t="s">
        <v>45</v>
      </c>
      <c r="B5" s="49">
        <v>503</v>
      </c>
      <c r="C5" s="49">
        <v>599</v>
      </c>
      <c r="D5" s="49">
        <v>916</v>
      </c>
      <c r="E5" s="48">
        <v>1406</v>
      </c>
      <c r="F5" s="48">
        <v>2172</v>
      </c>
      <c r="G5" s="48">
        <v>3110</v>
      </c>
      <c r="H5" s="48">
        <v>4073</v>
      </c>
      <c r="I5" s="48">
        <v>5418</v>
      </c>
      <c r="J5" s="48">
        <v>7333</v>
      </c>
      <c r="K5" s="48">
        <v>9989</v>
      </c>
      <c r="L5" s="48">
        <v>12757</v>
      </c>
      <c r="M5" s="48">
        <v>18500</v>
      </c>
      <c r="N5" s="48">
        <v>26386</v>
      </c>
      <c r="O5" s="48">
        <v>26683</v>
      </c>
      <c r="P5" s="48">
        <v>31639</v>
      </c>
      <c r="Q5" s="94">
        <v>0.34</v>
      </c>
      <c r="T5" s="2"/>
      <c r="U5" s="15"/>
    </row>
    <row r="6" spans="1:21" ht="16" customHeight="1" x14ac:dyDescent="0.4">
      <c r="A6" s="92" t="s">
        <v>46</v>
      </c>
      <c r="B6" s="49">
        <v>170</v>
      </c>
      <c r="C6" s="49">
        <v>164</v>
      </c>
      <c r="D6" s="49">
        <v>201</v>
      </c>
      <c r="E6" s="49">
        <v>371</v>
      </c>
      <c r="F6" s="49">
        <v>746</v>
      </c>
      <c r="G6" s="48">
        <v>1206</v>
      </c>
      <c r="H6" s="48">
        <v>1573</v>
      </c>
      <c r="I6" s="48">
        <v>2248</v>
      </c>
      <c r="J6" s="48">
        <v>2927</v>
      </c>
      <c r="K6" s="48">
        <v>3803</v>
      </c>
      <c r="L6" s="48">
        <v>4614</v>
      </c>
      <c r="M6" s="48">
        <v>6623</v>
      </c>
      <c r="N6" s="48">
        <v>9473</v>
      </c>
      <c r="O6" s="48">
        <v>9414</v>
      </c>
      <c r="P6" s="48">
        <v>9748</v>
      </c>
      <c r="Q6" s="94">
        <v>0.34</v>
      </c>
      <c r="T6" s="2"/>
      <c r="U6" s="15"/>
    </row>
    <row r="7" spans="1:21" ht="16" customHeight="1" x14ac:dyDescent="0.4">
      <c r="A7" s="92" t="s">
        <v>97</v>
      </c>
      <c r="B7" s="49">
        <v>332</v>
      </c>
      <c r="C7" s="49">
        <v>435</v>
      </c>
      <c r="D7" s="49">
        <v>715</v>
      </c>
      <c r="E7" s="48">
        <v>1035</v>
      </c>
      <c r="F7" s="48">
        <v>1426</v>
      </c>
      <c r="G7" s="48">
        <v>1904</v>
      </c>
      <c r="H7" s="48">
        <v>2500</v>
      </c>
      <c r="I7" s="48">
        <v>3170</v>
      </c>
      <c r="J7" s="48">
        <v>4406</v>
      </c>
      <c r="K7" s="48">
        <v>6186</v>
      </c>
      <c r="L7" s="48">
        <v>8143</v>
      </c>
      <c r="M7" s="48">
        <v>11877</v>
      </c>
      <c r="N7" s="48">
        <v>16913</v>
      </c>
      <c r="O7" s="48">
        <v>17269</v>
      </c>
      <c r="P7" s="48">
        <v>21892</v>
      </c>
      <c r="Q7" s="94">
        <v>0.35</v>
      </c>
      <c r="T7" s="2"/>
      <c r="U7" s="15"/>
    </row>
    <row r="8" spans="1:21" ht="16" customHeight="1" x14ac:dyDescent="0.4">
      <c r="A8" s="92" t="s">
        <v>47</v>
      </c>
      <c r="B8" s="49">
        <v>193</v>
      </c>
      <c r="C8" s="49">
        <v>220</v>
      </c>
      <c r="D8" s="49">
        <v>320</v>
      </c>
      <c r="E8" s="49">
        <v>460</v>
      </c>
      <c r="F8" s="49">
        <v>670</v>
      </c>
      <c r="G8" s="49">
        <v>850</v>
      </c>
      <c r="H8" s="48">
        <v>1151</v>
      </c>
      <c r="I8" s="48">
        <v>1428</v>
      </c>
      <c r="J8" s="48">
        <v>1898</v>
      </c>
      <c r="K8" s="48">
        <v>2564</v>
      </c>
      <c r="L8" s="48">
        <v>3270</v>
      </c>
      <c r="M8" s="48">
        <v>4197</v>
      </c>
      <c r="N8" s="48">
        <v>5662</v>
      </c>
      <c r="O8" s="48">
        <v>5308</v>
      </c>
      <c r="P8" s="48">
        <v>7585</v>
      </c>
      <c r="Q8" s="94">
        <v>0.3</v>
      </c>
      <c r="T8" s="2"/>
      <c r="U8" s="15"/>
    </row>
    <row r="9" spans="1:21" ht="16" customHeight="1" x14ac:dyDescent="0.4">
      <c r="A9" s="92" t="s">
        <v>98</v>
      </c>
      <c r="B9" s="49">
        <v>109</v>
      </c>
      <c r="C9" s="49">
        <v>164</v>
      </c>
      <c r="D9" s="49">
        <v>261</v>
      </c>
      <c r="E9" s="49">
        <v>205</v>
      </c>
      <c r="F9" s="49">
        <v>154</v>
      </c>
      <c r="G9" s="49">
        <v>182</v>
      </c>
      <c r="H9" s="49">
        <v>258</v>
      </c>
      <c r="I9" s="49">
        <v>385</v>
      </c>
      <c r="J9" s="49">
        <v>543</v>
      </c>
      <c r="K9" s="49">
        <v>804</v>
      </c>
      <c r="L9" s="48">
        <v>1030</v>
      </c>
      <c r="M9" s="48">
        <v>1501</v>
      </c>
      <c r="N9" s="48">
        <v>3929</v>
      </c>
      <c r="O9" s="48">
        <v>5969</v>
      </c>
      <c r="P9" s="48">
        <v>4803</v>
      </c>
      <c r="Q9" s="94">
        <v>0.31</v>
      </c>
      <c r="T9" s="2"/>
      <c r="U9" s="15"/>
    </row>
    <row r="10" spans="1:21" ht="16" customHeight="1" x14ac:dyDescent="0.4">
      <c r="A10" s="92" t="s">
        <v>48</v>
      </c>
      <c r="B10" s="49">
        <v>30</v>
      </c>
      <c r="C10" s="49">
        <v>51</v>
      </c>
      <c r="D10" s="49">
        <v>134</v>
      </c>
      <c r="E10" s="49">
        <v>370</v>
      </c>
      <c r="F10" s="49">
        <v>602</v>
      </c>
      <c r="G10" s="49">
        <v>872</v>
      </c>
      <c r="H10" s="48">
        <v>1091</v>
      </c>
      <c r="I10" s="48">
        <v>1357</v>
      </c>
      <c r="J10" s="48">
        <v>1965</v>
      </c>
      <c r="K10" s="48">
        <v>2818</v>
      </c>
      <c r="L10" s="48">
        <v>3843</v>
      </c>
      <c r="M10" s="48">
        <v>6179</v>
      </c>
      <c r="N10" s="48">
        <v>7322</v>
      </c>
      <c r="O10" s="48">
        <v>5992</v>
      </c>
      <c r="P10" s="48">
        <v>9504</v>
      </c>
      <c r="Q10" s="94">
        <v>0.51</v>
      </c>
      <c r="T10" s="2"/>
      <c r="U10" s="15"/>
    </row>
    <row r="11" spans="1:21" ht="16" customHeight="1" x14ac:dyDescent="0.4">
      <c r="A11" s="92" t="s">
        <v>49</v>
      </c>
      <c r="B11" s="49">
        <v>21</v>
      </c>
      <c r="C11" s="49">
        <v>34</v>
      </c>
      <c r="D11" s="49">
        <v>89</v>
      </c>
      <c r="E11" s="49">
        <v>247</v>
      </c>
      <c r="F11" s="49">
        <v>406</v>
      </c>
      <c r="G11" s="49">
        <v>591</v>
      </c>
      <c r="H11" s="49">
        <v>719</v>
      </c>
      <c r="I11" s="49">
        <v>898</v>
      </c>
      <c r="J11" s="48">
        <v>1279</v>
      </c>
      <c r="K11" s="48">
        <v>1837</v>
      </c>
      <c r="L11" s="48">
        <v>2496</v>
      </c>
      <c r="M11" s="48">
        <v>3995</v>
      </c>
      <c r="N11" s="48">
        <v>5264</v>
      </c>
      <c r="O11" s="48">
        <v>4420</v>
      </c>
      <c r="P11" s="48">
        <v>7028</v>
      </c>
      <c r="Q11" s="94">
        <v>0.51</v>
      </c>
      <c r="T11" s="2"/>
      <c r="U11" s="15"/>
    </row>
    <row r="12" spans="1:21" ht="16" customHeight="1" thickBot="1" x14ac:dyDescent="0.45">
      <c r="A12" s="92"/>
      <c r="B12" s="49"/>
      <c r="C12" s="54"/>
      <c r="D12" s="49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94"/>
      <c r="T12" s="2"/>
      <c r="U12" s="15"/>
    </row>
    <row r="13" spans="1:21" ht="16" customHeight="1" thickBot="1" x14ac:dyDescent="0.45">
      <c r="A13" s="110" t="s">
        <v>18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4"/>
    </row>
    <row r="14" spans="1:21" ht="16" customHeight="1" x14ac:dyDescent="0.4">
      <c r="A14" s="107" t="s">
        <v>50</v>
      </c>
      <c r="B14" s="108">
        <v>0.58099999999999996</v>
      </c>
      <c r="C14" s="108">
        <v>0.50600000000000001</v>
      </c>
      <c r="D14" s="108">
        <v>0.44800000000000001</v>
      </c>
      <c r="E14" s="108">
        <v>0.44400000000000001</v>
      </c>
      <c r="F14" s="108">
        <v>0.47</v>
      </c>
      <c r="G14" s="108">
        <v>0.44600000000000001</v>
      </c>
      <c r="H14" s="108">
        <v>0.46</v>
      </c>
      <c r="I14" s="108">
        <v>0.45</v>
      </c>
      <c r="J14" s="108">
        <v>0.43099999999999999</v>
      </c>
      <c r="K14" s="108">
        <v>0.41399999999999998</v>
      </c>
      <c r="L14" s="108">
        <v>0.40200000000000002</v>
      </c>
      <c r="M14" s="108">
        <v>0.35299999999999998</v>
      </c>
      <c r="N14" s="108">
        <v>0.33500000000000002</v>
      </c>
      <c r="O14" s="108">
        <v>0.307</v>
      </c>
      <c r="P14" s="108">
        <v>0.34599999999999997</v>
      </c>
      <c r="Q14" s="109" t="s">
        <v>0</v>
      </c>
    </row>
    <row r="15" spans="1:21" ht="16" customHeight="1" x14ac:dyDescent="0.4">
      <c r="A15" s="92" t="s">
        <v>51</v>
      </c>
      <c r="B15" s="50">
        <v>7.0000000000000001E-3</v>
      </c>
      <c r="C15" s="50">
        <v>1.4E-2</v>
      </c>
      <c r="D15" s="50">
        <v>2.8000000000000001E-2</v>
      </c>
      <c r="E15" s="50">
        <v>4.3999999999999997E-2</v>
      </c>
      <c r="F15" s="50">
        <v>4.2000000000000003E-2</v>
      </c>
      <c r="G15" s="50">
        <v>4.1000000000000002E-2</v>
      </c>
      <c r="H15" s="50">
        <v>3.5999999999999997E-2</v>
      </c>
      <c r="I15" s="50">
        <v>3.3000000000000002E-2</v>
      </c>
      <c r="J15" s="50">
        <v>3.5000000000000003E-2</v>
      </c>
      <c r="K15" s="50">
        <v>3.6999999999999998E-2</v>
      </c>
      <c r="L15" s="50">
        <v>3.6999999999999998E-2</v>
      </c>
      <c r="M15" s="50">
        <v>4.2000000000000003E-2</v>
      </c>
      <c r="N15" s="50">
        <v>4.1000000000000002E-2</v>
      </c>
      <c r="O15" s="50">
        <v>3.1E-2</v>
      </c>
      <c r="P15" s="50">
        <v>4.2000000000000003E-2</v>
      </c>
      <c r="Q15" s="95" t="s">
        <v>0</v>
      </c>
    </row>
    <row r="16" spans="1:21" ht="16" customHeight="1" x14ac:dyDescent="0.4">
      <c r="A16" s="92" t="s">
        <v>52</v>
      </c>
      <c r="B16" s="50">
        <v>0.02</v>
      </c>
      <c r="C16" s="50">
        <v>3.2000000000000001E-2</v>
      </c>
      <c r="D16" s="50">
        <v>0.08</v>
      </c>
      <c r="E16" s="50">
        <v>0.19700000000000001</v>
      </c>
      <c r="F16" s="50">
        <v>0.24</v>
      </c>
      <c r="G16" s="50">
        <v>0.219</v>
      </c>
      <c r="H16" s="50">
        <v>0.19500000000000001</v>
      </c>
      <c r="I16" s="50">
        <v>0.20399999999999999</v>
      </c>
      <c r="J16" s="50">
        <v>0.20899999999999999</v>
      </c>
      <c r="K16" s="50">
        <v>0.216</v>
      </c>
      <c r="L16" s="50">
        <v>0.20100000000000001</v>
      </c>
      <c r="M16" s="50">
        <v>0.22500000000000001</v>
      </c>
      <c r="N16" s="50">
        <v>0.20200000000000001</v>
      </c>
      <c r="O16" s="50">
        <v>0.128</v>
      </c>
      <c r="P16" s="50">
        <v>0.17399999999999999</v>
      </c>
      <c r="Q16" s="95" t="s">
        <v>0</v>
      </c>
    </row>
    <row r="17" spans="1:17" ht="16" customHeight="1" x14ac:dyDescent="0.4">
      <c r="A17" s="92" t="s">
        <v>53</v>
      </c>
      <c r="B17" s="51">
        <v>7.0000000000000007E-2</v>
      </c>
      <c r="C17" s="51">
        <v>5.5E-2</v>
      </c>
      <c r="D17" s="51">
        <v>2.1999999999999999E-2</v>
      </c>
      <c r="E17" s="51">
        <v>8.0000000000000002E-3</v>
      </c>
      <c r="F17" s="51">
        <v>1.1999999999999999E-3</v>
      </c>
      <c r="G17" s="51">
        <v>1.9E-3</v>
      </c>
      <c r="H17" s="51">
        <v>2.8E-3</v>
      </c>
      <c r="I17" s="51">
        <v>4.4999999999999997E-3</v>
      </c>
      <c r="J17" s="51">
        <v>2.8E-3</v>
      </c>
      <c r="K17" s="51">
        <v>4.4000000000000003E-3</v>
      </c>
      <c r="L17" s="51">
        <v>4.3E-3</v>
      </c>
      <c r="M17" s="51">
        <v>6.3E-3</v>
      </c>
      <c r="N17" s="51">
        <v>6.4999999999999997E-3</v>
      </c>
      <c r="O17" s="51">
        <v>7.4999999999999997E-3</v>
      </c>
      <c r="P17" s="51">
        <v>6.7999999999999996E-3</v>
      </c>
      <c r="Q17" s="96" t="s">
        <v>0</v>
      </c>
    </row>
    <row r="18" spans="1:17" ht="16" customHeight="1" x14ac:dyDescent="0.4">
      <c r="A18" s="92" t="s">
        <v>54</v>
      </c>
      <c r="B18" s="52">
        <v>0.3</v>
      </c>
      <c r="C18" s="52">
        <v>0.32</v>
      </c>
      <c r="D18" s="52">
        <v>0.55000000000000004</v>
      </c>
      <c r="E18" s="52">
        <v>0.79</v>
      </c>
      <c r="F18" s="52">
        <v>0.89</v>
      </c>
      <c r="G18" s="52">
        <v>0.83</v>
      </c>
      <c r="H18" s="52">
        <v>0.76</v>
      </c>
      <c r="I18" s="52">
        <v>0.71</v>
      </c>
      <c r="J18" s="52">
        <v>0.77</v>
      </c>
      <c r="K18" s="52">
        <v>0.74</v>
      </c>
      <c r="L18" s="52">
        <v>0.7</v>
      </c>
      <c r="M18" s="52">
        <v>0.6</v>
      </c>
      <c r="N18" s="52">
        <v>0.6</v>
      </c>
      <c r="O18" s="52">
        <v>0.57999999999999996</v>
      </c>
      <c r="P18" s="52">
        <v>0.57999999999999996</v>
      </c>
      <c r="Q18" s="97" t="s">
        <v>0</v>
      </c>
    </row>
    <row r="19" spans="1:17" ht="16" customHeight="1" x14ac:dyDescent="0.4">
      <c r="A19" s="92" t="s">
        <v>55</v>
      </c>
      <c r="B19" s="53">
        <v>0.40699999999999997</v>
      </c>
      <c r="C19" s="53">
        <v>0.38400000000000001</v>
      </c>
      <c r="D19" s="53">
        <v>0.25900000000000001</v>
      </c>
      <c r="E19" s="53">
        <v>0.2</v>
      </c>
      <c r="F19" s="53">
        <v>0.17499999999999999</v>
      </c>
      <c r="G19" s="53">
        <v>0.219</v>
      </c>
      <c r="H19" s="53">
        <v>0.191</v>
      </c>
      <c r="I19" s="53">
        <v>0.18</v>
      </c>
      <c r="J19" s="53">
        <v>0.19500000000000001</v>
      </c>
      <c r="K19" s="53">
        <v>0.20300000000000001</v>
      </c>
      <c r="L19" s="53">
        <v>0.247</v>
      </c>
      <c r="M19" s="53">
        <v>0.20699999999999999</v>
      </c>
      <c r="N19" s="53">
        <v>0.25</v>
      </c>
      <c r="O19" s="53">
        <v>0.28299999999999997</v>
      </c>
      <c r="P19" s="53">
        <v>0.27200000000000002</v>
      </c>
      <c r="Q19" s="98"/>
    </row>
    <row r="20" spans="1:17" ht="16" customHeight="1" thickBot="1" x14ac:dyDescent="0.45">
      <c r="A20" s="93" t="s">
        <v>56</v>
      </c>
      <c r="B20" s="105">
        <v>2.6</v>
      </c>
      <c r="C20" s="105">
        <v>2.5</v>
      </c>
      <c r="D20" s="105">
        <v>3.8</v>
      </c>
      <c r="E20" s="105">
        <v>5.9</v>
      </c>
      <c r="F20" s="105">
        <v>6.4</v>
      </c>
      <c r="G20" s="105">
        <v>5.3</v>
      </c>
      <c r="H20" s="105">
        <v>6.2</v>
      </c>
      <c r="I20" s="105">
        <v>6.8</v>
      </c>
      <c r="J20" s="105">
        <v>6.3</v>
      </c>
      <c r="K20" s="105">
        <v>6.6</v>
      </c>
      <c r="L20" s="105">
        <v>5.4</v>
      </c>
      <c r="M20" s="105">
        <v>6.3</v>
      </c>
      <c r="N20" s="105">
        <v>5.0999999999999996</v>
      </c>
      <c r="O20" s="105">
        <v>4.7</v>
      </c>
      <c r="P20" s="106">
        <v>4.9000000000000004</v>
      </c>
      <c r="Q20" s="99"/>
    </row>
  </sheetData>
  <mergeCells count="1">
    <mergeCell ref="A1:Q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8A57E7F87AC745816AC0C0D74A7919" ma:contentTypeVersion="11" ma:contentTypeDescription="Create a new document." ma:contentTypeScope="" ma:versionID="fb1ccc8b30be632f0562e1d62884361a">
  <xsd:schema xmlns:xsd="http://www.w3.org/2001/XMLSchema" xmlns:xs="http://www.w3.org/2001/XMLSchema" xmlns:p="http://schemas.microsoft.com/office/2006/metadata/properties" xmlns:ns3="af197648-522c-473f-b45c-4160f35209d9" xmlns:ns4="2c1b68be-de4c-41b9-9299-e1aecde342ce" targetNamespace="http://schemas.microsoft.com/office/2006/metadata/properties" ma:root="true" ma:fieldsID="77ffe44125c3d3fc256d49b92a1f55d2" ns3:_="" ns4:_="">
    <xsd:import namespace="af197648-522c-473f-b45c-4160f35209d9"/>
    <xsd:import namespace="2c1b68be-de4c-41b9-9299-e1aecde342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197648-522c-473f-b45c-4160f35209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b68be-de4c-41b9-9299-e1aecde342c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7ADA5D-B6A4-4C1A-BAB5-DC1310538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197648-522c-473f-b45c-4160f35209d9"/>
    <ds:schemaRef ds:uri="2c1b68be-de4c-41b9-9299-e1aecde34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517A9C-4190-47FD-A5F5-30B72D7F063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4A5593B-F53F-48BF-B621-0CA1989213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AUM</vt:lpstr>
      <vt:lpstr>Financials</vt:lpstr>
      <vt:lpstr>Behaviouralised ALM</vt:lpstr>
      <vt:lpstr>15 Years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 Agarwal4</dc:creator>
  <cp:lastModifiedBy>Moksha Oswal2</cp:lastModifiedBy>
  <dcterms:created xsi:type="dcterms:W3CDTF">2022-03-14T13:35:48Z</dcterms:created>
  <dcterms:modified xsi:type="dcterms:W3CDTF">2022-07-20T11:42:18Z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0x0101001A8A57E7F87AC745816AC0C0D74A7919</vt:lpwstr>
  </property>
</Properties>
</file>